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ejsek\Desktop\"/>
    </mc:Choice>
  </mc:AlternateContent>
  <bookViews>
    <workbookView xWindow="0" yWindow="0" windowWidth="6900" windowHeight="233" activeTab="3"/>
  </bookViews>
  <sheets>
    <sheet name="startovka" sheetId="1" r:id="rId1"/>
    <sheet name="vyhodnoceni casu" sheetId="2" r:id="rId2"/>
    <sheet name="vysledky lidi" sheetId="6" r:id="rId3"/>
    <sheet name="vysledky tymu" sheetId="5" r:id="rId4"/>
  </sheets>
  <definedNames>
    <definedName name="_xlnm._FilterDatabase" localSheetId="0" hidden="1">startovka!$A$1:$I$42</definedName>
    <definedName name="_xlnm._FilterDatabase" localSheetId="2" hidden="1">'vysledky lidi'!$A$1:$D$118</definedName>
    <definedName name="_xlnm._FilterDatabase" localSheetId="3" hidden="1">'vysledky tymu'!$A$1:$D$41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D9" i="2" s="1"/>
  <c r="D8" i="2"/>
  <c r="F5" i="2"/>
  <c r="I5" i="2" s="1"/>
  <c r="F4" i="2"/>
  <c r="I4" i="2" s="1"/>
  <c r="I3" i="2"/>
  <c r="F10" i="2"/>
  <c r="I10" i="2" s="1"/>
  <c r="F9" i="2"/>
  <c r="I9" i="2" s="1"/>
  <c r="I8" i="2"/>
  <c r="F15" i="2"/>
  <c r="I15" i="2" s="1"/>
  <c r="F14" i="2"/>
  <c r="I14" i="2" s="1"/>
  <c r="I13" i="2"/>
  <c r="F20" i="2"/>
  <c r="I20" i="2" s="1"/>
  <c r="F19" i="2"/>
  <c r="I19" i="2" s="1"/>
  <c r="I18" i="2"/>
  <c r="F25" i="2"/>
  <c r="I25" i="2" s="1"/>
  <c r="F24" i="2"/>
  <c r="I24" i="2" s="1"/>
  <c r="I23" i="2"/>
  <c r="F200" i="2"/>
  <c r="I200" i="2" s="1"/>
  <c r="F199" i="2"/>
  <c r="I199" i="2" s="1"/>
  <c r="I198" i="2"/>
  <c r="F195" i="2"/>
  <c r="I195" i="2" s="1"/>
  <c r="F194" i="2"/>
  <c r="I194" i="2" s="1"/>
  <c r="I193" i="2"/>
  <c r="F190" i="2"/>
  <c r="I190" i="2" s="1"/>
  <c r="F189" i="2"/>
  <c r="I189" i="2" s="1"/>
  <c r="I188" i="2"/>
  <c r="F185" i="2"/>
  <c r="I185" i="2" s="1"/>
  <c r="F184" i="2"/>
  <c r="I184" i="2" s="1"/>
  <c r="I183" i="2"/>
  <c r="F180" i="2"/>
  <c r="I180" i="2" s="1"/>
  <c r="F179" i="2"/>
  <c r="I179" i="2" s="1"/>
  <c r="I178" i="2"/>
  <c r="F175" i="2"/>
  <c r="I175" i="2" s="1"/>
  <c r="F174" i="2"/>
  <c r="I174" i="2" s="1"/>
  <c r="I173" i="2"/>
  <c r="F170" i="2"/>
  <c r="I170" i="2" s="1"/>
  <c r="F169" i="2"/>
  <c r="I169" i="2" s="1"/>
  <c r="I168" i="2"/>
  <c r="F165" i="2"/>
  <c r="I165" i="2" s="1"/>
  <c r="F164" i="2"/>
  <c r="I164" i="2" s="1"/>
  <c r="I163" i="2"/>
  <c r="F160" i="2"/>
  <c r="I160" i="2" s="1"/>
  <c r="F159" i="2"/>
  <c r="I159" i="2" s="1"/>
  <c r="I158" i="2"/>
  <c r="F155" i="2"/>
  <c r="I155" i="2" s="1"/>
  <c r="F154" i="2"/>
  <c r="I154" i="2" s="1"/>
  <c r="I153" i="2"/>
  <c r="F150" i="2"/>
  <c r="I150" i="2" s="1"/>
  <c r="F149" i="2"/>
  <c r="I149" i="2" s="1"/>
  <c r="I148" i="2"/>
  <c r="F145" i="2"/>
  <c r="I145" i="2" s="1"/>
  <c r="F144" i="2"/>
  <c r="I144" i="2" s="1"/>
  <c r="I143" i="2"/>
  <c r="F140" i="2"/>
  <c r="I140" i="2" s="1"/>
  <c r="F139" i="2"/>
  <c r="I139" i="2" s="1"/>
  <c r="I138" i="2"/>
  <c r="F135" i="2"/>
  <c r="I135" i="2" s="1"/>
  <c r="F134" i="2"/>
  <c r="I134" i="2" s="1"/>
  <c r="I133" i="2"/>
  <c r="I130" i="2"/>
  <c r="F130" i="2"/>
  <c r="F129" i="2"/>
  <c r="I129" i="2" s="1"/>
  <c r="I128" i="2"/>
  <c r="F125" i="2"/>
  <c r="I125" i="2" s="1"/>
  <c r="F124" i="2"/>
  <c r="I124" i="2" s="1"/>
  <c r="I123" i="2"/>
  <c r="F120" i="2"/>
  <c r="I120" i="2" s="1"/>
  <c r="F119" i="2"/>
  <c r="I119" i="2" s="1"/>
  <c r="I118" i="2"/>
  <c r="F115" i="2"/>
  <c r="I115" i="2" s="1"/>
  <c r="F114" i="2"/>
  <c r="I114" i="2" s="1"/>
  <c r="I113" i="2"/>
  <c r="F110" i="2"/>
  <c r="I110" i="2" s="1"/>
  <c r="F109" i="2"/>
  <c r="I109" i="2" s="1"/>
  <c r="I108" i="2"/>
  <c r="F105" i="2"/>
  <c r="I105" i="2" s="1"/>
  <c r="F104" i="2"/>
  <c r="I104" i="2" s="1"/>
  <c r="I103" i="2"/>
  <c r="F100" i="2"/>
  <c r="I100" i="2" s="1"/>
  <c r="F99" i="2"/>
  <c r="I99" i="2" s="1"/>
  <c r="I98" i="2"/>
  <c r="F95" i="2"/>
  <c r="I95" i="2" s="1"/>
  <c r="F94" i="2"/>
  <c r="I94" i="2" s="1"/>
  <c r="I93" i="2"/>
  <c r="F90" i="2"/>
  <c r="I90" i="2" s="1"/>
  <c r="F89" i="2"/>
  <c r="I89" i="2" s="1"/>
  <c r="I88" i="2"/>
  <c r="F85" i="2"/>
  <c r="I85" i="2" s="1"/>
  <c r="F84" i="2"/>
  <c r="I84" i="2" s="1"/>
  <c r="I83" i="2"/>
  <c r="F80" i="2"/>
  <c r="I80" i="2" s="1"/>
  <c r="F79" i="2"/>
  <c r="I79" i="2" s="1"/>
  <c r="I78" i="2"/>
  <c r="F75" i="2"/>
  <c r="I75" i="2" s="1"/>
  <c r="F74" i="2"/>
  <c r="I74" i="2" s="1"/>
  <c r="I73" i="2"/>
  <c r="F70" i="2"/>
  <c r="I70" i="2" s="1"/>
  <c r="F69" i="2"/>
  <c r="I69" i="2" s="1"/>
  <c r="I68" i="2"/>
  <c r="F65" i="2"/>
  <c r="I65" i="2" s="1"/>
  <c r="F64" i="2"/>
  <c r="I64" i="2" s="1"/>
  <c r="I63" i="2"/>
  <c r="F60" i="2"/>
  <c r="I60" i="2" s="1"/>
  <c r="F59" i="2"/>
  <c r="I59" i="2" s="1"/>
  <c r="I58" i="2"/>
  <c r="F55" i="2"/>
  <c r="I55" i="2" s="1"/>
  <c r="F54" i="2"/>
  <c r="I54" i="2" s="1"/>
  <c r="I53" i="2"/>
  <c r="F50" i="2"/>
  <c r="I50" i="2" s="1"/>
  <c r="F49" i="2"/>
  <c r="I49" i="2" s="1"/>
  <c r="I48" i="2"/>
  <c r="F45" i="2"/>
  <c r="I45" i="2" s="1"/>
  <c r="F44" i="2"/>
  <c r="I44" i="2" s="1"/>
  <c r="I43" i="2"/>
  <c r="F40" i="2"/>
  <c r="I40" i="2" s="1"/>
  <c r="F39" i="2"/>
  <c r="I39" i="2" s="1"/>
  <c r="I38" i="2"/>
  <c r="F35" i="2"/>
  <c r="I35" i="2" s="1"/>
  <c r="F34" i="2"/>
  <c r="I34" i="2" s="1"/>
  <c r="I33" i="2"/>
  <c r="I30" i="2"/>
  <c r="I29" i="2"/>
  <c r="I28" i="2"/>
  <c r="F30" i="2"/>
  <c r="F29" i="2"/>
  <c r="D10" i="2" l="1"/>
  <c r="C7" i="2"/>
  <c r="A2" i="2"/>
  <c r="A3" i="2"/>
  <c r="B12" i="2" l="1"/>
  <c r="A12" i="2" s="1"/>
  <c r="C2" i="2"/>
  <c r="A13" i="2" l="1"/>
  <c r="C12" i="2" s="1"/>
  <c r="B17" i="2"/>
  <c r="D5" i="2"/>
  <c r="D4" i="2"/>
  <c r="D3" i="2"/>
  <c r="D13" i="2" l="1"/>
  <c r="D14" i="2"/>
  <c r="D15" i="2"/>
  <c r="A18" i="2"/>
  <c r="A17" i="2"/>
  <c r="B22" i="2"/>
  <c r="A23" i="2" l="1"/>
  <c r="A22" i="2"/>
  <c r="B27" i="2"/>
  <c r="C17" i="2"/>
  <c r="D18" i="2"/>
  <c r="D20" i="2"/>
  <c r="D19" i="2"/>
  <c r="A28" i="2" l="1"/>
  <c r="A27" i="2"/>
  <c r="B32" i="2"/>
  <c r="C22" i="2"/>
  <c r="D25" i="2"/>
  <c r="D23" i="2"/>
  <c r="D24" i="2"/>
  <c r="A33" i="2" l="1"/>
  <c r="A32" i="2"/>
  <c r="B37" i="2"/>
  <c r="C27" i="2"/>
  <c r="D28" i="2"/>
  <c r="D30" i="2"/>
  <c r="D29" i="2"/>
  <c r="A38" i="2" l="1"/>
  <c r="A37" i="2"/>
  <c r="B42" i="2"/>
  <c r="C32" i="2"/>
  <c r="D33" i="2"/>
  <c r="A43" i="2" l="1"/>
  <c r="A42" i="2"/>
  <c r="B47" i="2"/>
  <c r="C37" i="2"/>
  <c r="D40" i="2"/>
  <c r="A48" i="2" l="1"/>
  <c r="A47" i="2"/>
  <c r="B52" i="2"/>
  <c r="C42" i="2"/>
  <c r="D43" i="2"/>
  <c r="D45" i="2"/>
  <c r="D44" i="2"/>
  <c r="A53" i="2" l="1"/>
  <c r="A52" i="2"/>
  <c r="B57" i="2"/>
  <c r="C47" i="2"/>
  <c r="D50" i="2"/>
  <c r="D49" i="2"/>
  <c r="D48" i="2"/>
  <c r="A58" i="2" l="1"/>
  <c r="A57" i="2"/>
  <c r="B62" i="2"/>
  <c r="C52" i="2"/>
  <c r="D55" i="2"/>
  <c r="D53" i="2"/>
  <c r="D54" i="2"/>
  <c r="A63" i="2" l="1"/>
  <c r="A62" i="2"/>
  <c r="B67" i="2"/>
  <c r="C57" i="2"/>
  <c r="D58" i="2"/>
  <c r="D60" i="2"/>
  <c r="D59" i="2"/>
  <c r="A68" i="2" l="1"/>
  <c r="A67" i="2"/>
  <c r="B72" i="2"/>
  <c r="C62" i="2"/>
  <c r="D65" i="2"/>
  <c r="D63" i="2"/>
  <c r="D64" i="2"/>
  <c r="A73" i="2" l="1"/>
  <c r="A72" i="2"/>
  <c r="B77" i="2"/>
  <c r="C67" i="2"/>
  <c r="D70" i="2"/>
  <c r="D69" i="2"/>
  <c r="D68" i="2"/>
  <c r="A78" i="2" l="1"/>
  <c r="A77" i="2"/>
  <c r="B82" i="2"/>
  <c r="C72" i="2"/>
  <c r="D73" i="2"/>
  <c r="D75" i="2"/>
  <c r="D74" i="2"/>
  <c r="A83" i="2" l="1"/>
  <c r="A82" i="2"/>
  <c r="B87" i="2"/>
  <c r="C77" i="2"/>
  <c r="D80" i="2"/>
  <c r="D78" i="2"/>
  <c r="D79" i="2"/>
  <c r="A88" i="2" l="1"/>
  <c r="A87" i="2"/>
  <c r="B92" i="2"/>
  <c r="C82" i="2"/>
  <c r="D85" i="2"/>
  <c r="D84" i="2"/>
  <c r="D83" i="2"/>
  <c r="A93" i="2" l="1"/>
  <c r="A92" i="2"/>
  <c r="B97" i="2"/>
  <c r="C87" i="2"/>
  <c r="D88" i="2"/>
  <c r="D90" i="2"/>
  <c r="D89" i="2"/>
  <c r="A97" i="2" l="1"/>
  <c r="B102" i="2"/>
  <c r="A98" i="2"/>
  <c r="C92" i="2"/>
  <c r="D95" i="2"/>
  <c r="D93" i="2"/>
  <c r="D94" i="2"/>
  <c r="C97" i="2" l="1"/>
  <c r="D100" i="2"/>
  <c r="D99" i="2"/>
  <c r="D98" i="2"/>
  <c r="A103" i="2"/>
  <c r="A102" i="2"/>
  <c r="B107" i="2"/>
  <c r="C102" i="2" l="1"/>
  <c r="D103" i="2"/>
  <c r="D105" i="2"/>
  <c r="D104" i="2"/>
  <c r="A108" i="2"/>
  <c r="A107" i="2"/>
  <c r="B112" i="2"/>
  <c r="A113" i="2" l="1"/>
  <c r="A112" i="2"/>
  <c r="B117" i="2"/>
  <c r="C107" i="2"/>
  <c r="D110" i="2"/>
  <c r="D109" i="2"/>
  <c r="D108" i="2"/>
  <c r="A118" i="2" l="1"/>
  <c r="A117" i="2"/>
  <c r="B122" i="2"/>
  <c r="C112" i="2"/>
  <c r="D115" i="2"/>
  <c r="D114" i="2"/>
  <c r="D113" i="2"/>
  <c r="A123" i="2" l="1"/>
  <c r="A122" i="2"/>
  <c r="B127" i="2"/>
  <c r="C117" i="2"/>
  <c r="D120" i="2"/>
  <c r="D118" i="2"/>
  <c r="D119" i="2"/>
  <c r="A128" i="2" l="1"/>
  <c r="A127" i="2"/>
  <c r="B132" i="2"/>
  <c r="C122" i="2"/>
  <c r="D125" i="2"/>
  <c r="D124" i="2"/>
  <c r="D123" i="2"/>
  <c r="A133" i="2" l="1"/>
  <c r="A132" i="2"/>
  <c r="B137" i="2"/>
  <c r="C127" i="2"/>
  <c r="D130" i="2"/>
  <c r="D129" i="2"/>
  <c r="D128" i="2"/>
  <c r="A138" i="2" l="1"/>
  <c r="A137" i="2"/>
  <c r="B142" i="2"/>
  <c r="C132" i="2"/>
  <c r="D135" i="2"/>
  <c r="D134" i="2"/>
  <c r="D133" i="2"/>
  <c r="A143" i="2" l="1"/>
  <c r="A142" i="2"/>
  <c r="B147" i="2"/>
  <c r="C137" i="2"/>
  <c r="D140" i="2"/>
  <c r="D139" i="2"/>
  <c r="D138" i="2"/>
  <c r="A148" i="2" l="1"/>
  <c r="A147" i="2"/>
  <c r="B152" i="2"/>
  <c r="C142" i="2"/>
  <c r="D145" i="2"/>
  <c r="D144" i="2"/>
  <c r="D143" i="2"/>
  <c r="A153" i="2" l="1"/>
  <c r="A152" i="2"/>
  <c r="B157" i="2"/>
  <c r="C147" i="2"/>
  <c r="D150" i="2"/>
  <c r="D149" i="2"/>
  <c r="D148" i="2"/>
  <c r="A157" i="2" l="1"/>
  <c r="A158" i="2"/>
  <c r="B162" i="2"/>
  <c r="C152" i="2"/>
  <c r="D155" i="2"/>
  <c r="D154" i="2"/>
  <c r="D153" i="2"/>
  <c r="A163" i="2" l="1"/>
  <c r="A162" i="2"/>
  <c r="B167" i="2"/>
  <c r="C157" i="2"/>
  <c r="D160" i="2"/>
  <c r="D159" i="2"/>
  <c r="D158" i="2"/>
  <c r="A168" i="2" l="1"/>
  <c r="A167" i="2"/>
  <c r="B172" i="2"/>
  <c r="C162" i="2"/>
  <c r="D165" i="2"/>
  <c r="D164" i="2"/>
  <c r="D163" i="2"/>
  <c r="A173" i="2" l="1"/>
  <c r="A172" i="2"/>
  <c r="B177" i="2"/>
  <c r="C167" i="2"/>
  <c r="D170" i="2"/>
  <c r="D169" i="2"/>
  <c r="D168" i="2"/>
  <c r="A178" i="2" l="1"/>
  <c r="A177" i="2"/>
  <c r="B182" i="2"/>
  <c r="C172" i="2"/>
  <c r="D175" i="2"/>
  <c r="D174" i="2"/>
  <c r="D173" i="2"/>
  <c r="A182" i="2" l="1"/>
  <c r="B187" i="2"/>
  <c r="A183" i="2"/>
  <c r="C177" i="2"/>
  <c r="D180" i="2"/>
  <c r="D179" i="2"/>
  <c r="D178" i="2"/>
  <c r="C182" i="2" l="1"/>
  <c r="D185" i="2"/>
  <c r="D184" i="2"/>
  <c r="D183" i="2"/>
  <c r="A188" i="2"/>
  <c r="A187" i="2"/>
  <c r="B192" i="2"/>
  <c r="A193" i="2" l="1"/>
  <c r="A192" i="2"/>
  <c r="B197" i="2"/>
  <c r="C187" i="2"/>
  <c r="D190" i="2"/>
  <c r="D189" i="2"/>
  <c r="D188" i="2"/>
  <c r="A198" i="2" l="1"/>
  <c r="A197" i="2"/>
  <c r="C192" i="2"/>
  <c r="D195" i="2"/>
  <c r="D194" i="2"/>
  <c r="D193" i="2"/>
  <c r="C197" i="2" l="1"/>
  <c r="D200" i="2"/>
  <c r="D199" i="2"/>
  <c r="D198" i="2"/>
</calcChain>
</file>

<file path=xl/sharedStrings.xml><?xml version="1.0" encoding="utf-8"?>
<sst xmlns="http://schemas.openxmlformats.org/spreadsheetml/2006/main" count="962" uniqueCount="241">
  <si>
    <t>Číslo týmu</t>
  </si>
  <si>
    <t>Název týmu:</t>
  </si>
  <si>
    <t>Kontaktní email:</t>
  </si>
  <si>
    <t>První závodník:</t>
  </si>
  <si>
    <t>Druhý závodník:</t>
  </si>
  <si>
    <t>Třetí závodník:</t>
  </si>
  <si>
    <t>Kategorie:</t>
  </si>
  <si>
    <t>Muži</t>
  </si>
  <si>
    <t>jirka.capek@gmail.com</t>
  </si>
  <si>
    <t>Krásky</t>
  </si>
  <si>
    <t>Krásky s muži (mixy)</t>
  </si>
  <si>
    <t>eliaspe@volny.cz</t>
  </si>
  <si>
    <t>Lukáš Kalecký</t>
  </si>
  <si>
    <t>Petr Eliáš</t>
  </si>
  <si>
    <t>Pivní píči</t>
  </si>
  <si>
    <t>lucinka.pb@seznam.cz</t>
  </si>
  <si>
    <t>Lenka Bacílková</t>
  </si>
  <si>
    <t>Jiří Pinďák</t>
  </si>
  <si>
    <t>pavelsikola@centrum.cz</t>
  </si>
  <si>
    <t>veronika.husenska@centrum.cz</t>
  </si>
  <si>
    <t>Lenka Zikmundová</t>
  </si>
  <si>
    <t>Start</t>
  </si>
  <si>
    <t>Cíl</t>
  </si>
  <si>
    <t>Výsledný čas</t>
  </si>
  <si>
    <t>1.</t>
  </si>
  <si>
    <t>2.</t>
  </si>
  <si>
    <t>3.</t>
  </si>
  <si>
    <t>Rumy</t>
  </si>
  <si>
    <t>Kategorie short</t>
  </si>
  <si>
    <t>MM</t>
  </si>
  <si>
    <t>Výsledný čas (závodník)</t>
  </si>
  <si>
    <t>Jdeme na pivo</t>
  </si>
  <si>
    <t>Pavel Fouček</t>
  </si>
  <si>
    <t>ZZ</t>
  </si>
  <si>
    <t>MZ</t>
  </si>
  <si>
    <t xml:space="preserve">Veronika Husenská </t>
  </si>
  <si>
    <t xml:space="preserve">Jana Šindelářová </t>
  </si>
  <si>
    <t>HlaDaŠi</t>
  </si>
  <si>
    <t>jindrichhladecek@seznam.cz</t>
  </si>
  <si>
    <t>Tomáš Daníček</t>
  </si>
  <si>
    <t xml:space="preserve">Martin Šindelář </t>
  </si>
  <si>
    <t>ondrackovavv@seznam.cz</t>
  </si>
  <si>
    <t>Nikol Ryglová</t>
  </si>
  <si>
    <t>Tragédky A</t>
  </si>
  <si>
    <t>hamanova.sarka@email.cz</t>
  </si>
  <si>
    <t>Šárka Hamanová</t>
  </si>
  <si>
    <t>Jan Souček</t>
  </si>
  <si>
    <t>Šimon Opálka</t>
  </si>
  <si>
    <t>martin.opolecky@hotmail.com</t>
  </si>
  <si>
    <t>tampierre@seznam.cz</t>
  </si>
  <si>
    <t>Adam Javorský</t>
  </si>
  <si>
    <t>Václav Tampír</t>
  </si>
  <si>
    <t>Karel Švehla</t>
  </si>
  <si>
    <t>teplyo@centrum.cz</t>
  </si>
  <si>
    <t>Teplý Štěpán</t>
  </si>
  <si>
    <t>slabyjir@gmail.com</t>
  </si>
  <si>
    <t>Jirka Matyáš</t>
  </si>
  <si>
    <t>Dan Kocábek</t>
  </si>
  <si>
    <t>Jirka Slabý</t>
  </si>
  <si>
    <t>kacenka.srnska@post.cz</t>
  </si>
  <si>
    <t>Kateřina Srnská</t>
  </si>
  <si>
    <t>Ladislav Hejna</t>
  </si>
  <si>
    <t>Lucie Strnadová</t>
  </si>
  <si>
    <t>Michal Bartůněk</t>
  </si>
  <si>
    <t>Tomáš Vintr</t>
  </si>
  <si>
    <t>jakubmrklovsky@seznam.cz</t>
  </si>
  <si>
    <t>tym</t>
  </si>
  <si>
    <t>3+</t>
  </si>
  <si>
    <t>Penalizace</t>
  </si>
  <si>
    <t>marek.lejsek@gmail.com</t>
  </si>
  <si>
    <t>Mara</t>
  </si>
  <si>
    <t>Martin</t>
  </si>
  <si>
    <t>Matej</t>
  </si>
  <si>
    <t>Fotři v Triku</t>
  </si>
  <si>
    <t>Lipští pivoni</t>
  </si>
  <si>
    <t>Pálos Šikola</t>
  </si>
  <si>
    <t>Vojta Bufka</t>
  </si>
  <si>
    <t>Lukas Tatransky</t>
  </si>
  <si>
    <t>Tragédky</t>
  </si>
  <si>
    <t>Jaroslava Eflerová</t>
  </si>
  <si>
    <t>Zorka Hradecká</t>
  </si>
  <si>
    <t>Abstinenční běhny</t>
  </si>
  <si>
    <t>Teplý Ondra</t>
  </si>
  <si>
    <t>Morová Šleha</t>
  </si>
  <si>
    <t>FC SKLENAŘKA</t>
  </si>
  <si>
    <t>faitima@seznam.cz</t>
  </si>
  <si>
    <t>Marek Hala</t>
  </si>
  <si>
    <t>Martin Včelák</t>
  </si>
  <si>
    <t>Alpy</t>
  </si>
  <si>
    <t>me@acidclick</t>
  </si>
  <si>
    <t>Tomas Zelenka</t>
  </si>
  <si>
    <t>Komisek</t>
  </si>
  <si>
    <t>TBA</t>
  </si>
  <si>
    <t>Richterova.nikol@seznam.cz</t>
  </si>
  <si>
    <t>Nikol Richterova</t>
  </si>
  <si>
    <t>Petra Burjankova</t>
  </si>
  <si>
    <t>Ingrid Jarosova</t>
  </si>
  <si>
    <t>Spolek štafetových alkolíků</t>
  </si>
  <si>
    <t>Tragedi</t>
  </si>
  <si>
    <t>Jabuk Skalka</t>
  </si>
  <si>
    <t>Cože</t>
  </si>
  <si>
    <t>Sailer.cz@gmail.com</t>
  </si>
  <si>
    <t>Petr Haupt</t>
  </si>
  <si>
    <t>Kateřina Hauptová</t>
  </si>
  <si>
    <t>Lucie Šultysová</t>
  </si>
  <si>
    <t>Tenerife Boys</t>
  </si>
  <si>
    <t>Jirka</t>
  </si>
  <si>
    <t>Mates</t>
  </si>
  <si>
    <t xml:space="preserve">Jan Mazal </t>
  </si>
  <si>
    <t>DOLCE GANG I.</t>
  </si>
  <si>
    <t>DOLCE GANG II.</t>
  </si>
  <si>
    <t xml:space="preserve">Hana Šindelářová </t>
  </si>
  <si>
    <t>DOLCE GANG III.</t>
  </si>
  <si>
    <t>Adéla Daníčková</t>
  </si>
  <si>
    <t>Martina Tvrdíková</t>
  </si>
  <si>
    <t>Žíznivé svině</t>
  </si>
  <si>
    <t>Beverly Hills 90210</t>
  </si>
  <si>
    <t>Vlk.jan@email.cz</t>
  </si>
  <si>
    <t>Brandon</t>
  </si>
  <si>
    <t>Steve</t>
  </si>
  <si>
    <t>Dylan</t>
  </si>
  <si>
    <t>Hvězdný balet</t>
  </si>
  <si>
    <t>Obroucek@seznam.cz</t>
  </si>
  <si>
    <t>Diego Svobi Maradona</t>
  </si>
  <si>
    <t>Brouk</t>
  </si>
  <si>
    <t>Radek</t>
  </si>
  <si>
    <t>Žíznivé poběhlice</t>
  </si>
  <si>
    <t>iva.taske@seznam.cz</t>
  </si>
  <si>
    <t xml:space="preserve">Zuzka </t>
  </si>
  <si>
    <t xml:space="preserve">Petra </t>
  </si>
  <si>
    <t xml:space="preserve">Ivča </t>
  </si>
  <si>
    <t>Divoké maminy</t>
  </si>
  <si>
    <t>janinka.bitalova@gmail.com</t>
  </si>
  <si>
    <t>Janka Bitalová</t>
  </si>
  <si>
    <t xml:space="preserve">Zdenka Stehlíková </t>
  </si>
  <si>
    <t>Míša Šimonková</t>
  </si>
  <si>
    <t>Rozvázané tkaničky</t>
  </si>
  <si>
    <t>ivetakasparova88@gmail.com</t>
  </si>
  <si>
    <t>Iveta Kasparova</t>
  </si>
  <si>
    <t>Petra Ellschlogerova</t>
  </si>
  <si>
    <t>Romana Kasparova</t>
  </si>
  <si>
    <t>Mladé páky</t>
  </si>
  <si>
    <t>Radoslav Petrányi</t>
  </si>
  <si>
    <t>Tupe Tretry</t>
  </si>
  <si>
    <t>Pavla</t>
  </si>
  <si>
    <t>Dan</t>
  </si>
  <si>
    <t>Krokodylove</t>
  </si>
  <si>
    <t>Zuzana.daneckova@gmail.com</t>
  </si>
  <si>
    <t xml:space="preserve">Jana Štědroňská </t>
  </si>
  <si>
    <t>Martin Rychtera</t>
  </si>
  <si>
    <t xml:space="preserve">Marek Štědroňský </t>
  </si>
  <si>
    <t>nedestruktivní team</t>
  </si>
  <si>
    <t>netusilova@atg.cz</t>
  </si>
  <si>
    <t>Kuba Romaňák</t>
  </si>
  <si>
    <t>Lucka Foretová</t>
  </si>
  <si>
    <t>Dana Hemžalová</t>
  </si>
  <si>
    <t>CZ&amp;SK</t>
  </si>
  <si>
    <t>simon.opalka@gmail.com</t>
  </si>
  <si>
    <t xml:space="preserve">Kateřina Opálková </t>
  </si>
  <si>
    <t>Lucia Totkovičová</t>
  </si>
  <si>
    <t>Bizoní stádo</t>
  </si>
  <si>
    <t>karas.ryba@seznam.cz</t>
  </si>
  <si>
    <t>Martin Karas</t>
  </si>
  <si>
    <t>Marián Pekárek</t>
  </si>
  <si>
    <t>Los Promilos A</t>
  </si>
  <si>
    <t>marsin@seznam.cz</t>
  </si>
  <si>
    <t>Roman Durdík</t>
  </si>
  <si>
    <t>Martin Šindelář</t>
  </si>
  <si>
    <t>Milan Peřt</t>
  </si>
  <si>
    <t>Los Promilos B</t>
  </si>
  <si>
    <t>jirka_s@seznam.cz</t>
  </si>
  <si>
    <t>Jiří Semerák</t>
  </si>
  <si>
    <t>Štěpán Havránek</t>
  </si>
  <si>
    <t>Nespory</t>
  </si>
  <si>
    <t>Predatoři</t>
  </si>
  <si>
    <t>romana.kuksova@seznam.cz</t>
  </si>
  <si>
    <t>Romana Pohankovs</t>
  </si>
  <si>
    <t>Iveta Schickova</t>
  </si>
  <si>
    <t>Petr Slezak</t>
  </si>
  <si>
    <t xml:space="preserve">Arab má honičku </t>
  </si>
  <si>
    <t>jiskas.stejskal@volny.cz</t>
  </si>
  <si>
    <t>Petr Pohanka</t>
  </si>
  <si>
    <t>Jirka Stejskal</t>
  </si>
  <si>
    <t>Miroslav Schick</t>
  </si>
  <si>
    <t>Aktivní stáří</t>
  </si>
  <si>
    <t>dusan.hajek@outlook.com</t>
  </si>
  <si>
    <t>Dušan Hájek</t>
  </si>
  <si>
    <t>Michael Fára</t>
  </si>
  <si>
    <t>Jakub Souček</t>
  </si>
  <si>
    <t>Dva a půl osla</t>
  </si>
  <si>
    <t>pavelsvarc69@gmail.com</t>
  </si>
  <si>
    <t>Pavel Švarc</t>
  </si>
  <si>
    <t>Šárka Holubová</t>
  </si>
  <si>
    <t>Lukáš Hirman</t>
  </si>
  <si>
    <t>RFB</t>
  </si>
  <si>
    <t>fialavac@gmail.com</t>
  </si>
  <si>
    <t>Jan Szabó</t>
  </si>
  <si>
    <t>Václav Fiala</t>
  </si>
  <si>
    <t>Jan Stross</t>
  </si>
  <si>
    <t>Poslepenci</t>
  </si>
  <si>
    <t>peta.borkovcova@gmail.com</t>
  </si>
  <si>
    <t>Petr</t>
  </si>
  <si>
    <t>Vasek</t>
  </si>
  <si>
    <t>Maruska Netusilova</t>
  </si>
  <si>
    <t>Potkali se u... Bakerolls</t>
  </si>
  <si>
    <t>David Kouklík</t>
  </si>
  <si>
    <t>Rakety</t>
  </si>
  <si>
    <t>Petra Schwabova</t>
  </si>
  <si>
    <t>Dominika Langrova</t>
  </si>
  <si>
    <t>Tomas Kotula</t>
  </si>
  <si>
    <t>Terka team</t>
  </si>
  <si>
    <t>Do roka a do dna</t>
  </si>
  <si>
    <t>Zuzka Dočekalová</t>
  </si>
  <si>
    <t>Alča Trnková</t>
  </si>
  <si>
    <t>Áďa Hrdličková</t>
  </si>
  <si>
    <t>dluzi</t>
  </si>
  <si>
    <t>Marketa Mixova</t>
  </si>
  <si>
    <t>Kristina Dopitova</t>
  </si>
  <si>
    <t>Petra Bubakova</t>
  </si>
  <si>
    <t>Klara Gotwald</t>
  </si>
  <si>
    <t>3NP</t>
  </si>
  <si>
    <t>Robin</t>
  </si>
  <si>
    <t>Honza</t>
  </si>
  <si>
    <t>Pavel</t>
  </si>
  <si>
    <t>Oron</t>
  </si>
  <si>
    <t>Jana</t>
  </si>
  <si>
    <t>Jarda</t>
  </si>
  <si>
    <t>Lenka Broukova</t>
  </si>
  <si>
    <t>n-a</t>
  </si>
  <si>
    <t>ANO</t>
  </si>
  <si>
    <t>Tým: MZ</t>
  </si>
  <si>
    <t>Tým: MM</t>
  </si>
  <si>
    <t>Tým: ZZ</t>
  </si>
  <si>
    <t>abc</t>
  </si>
  <si>
    <t>finalni cas</t>
  </si>
  <si>
    <t>M</t>
  </si>
  <si>
    <t>Z</t>
  </si>
  <si>
    <t>Kategorie</t>
  </si>
  <si>
    <t>Jmeno</t>
  </si>
  <si>
    <t>Cas</t>
  </si>
  <si>
    <t>Poradi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</si>
</sst>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rgb="FF1D212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20" fontId="0" fillId="0" borderId="1" xfId="0" applyNumberForma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1" fillId="0" borderId="1" xfId="0" applyFont="1" applyFill="1" applyBorder="1"/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20" fontId="0" fillId="0" borderId="1" xfId="0" applyNumberFormat="1" applyBorder="1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/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20" fontId="0" fillId="0" borderId="0" xfId="0" applyNumberFormat="1"/>
    <xf numFmtId="1" fontId="0" fillId="0" borderId="0" xfId="0" applyNumberFormat="1"/>
    <xf numFmtId="0" fontId="0" fillId="0" borderId="1" xfId="0" applyNumberForma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B29" sqref="B29"/>
    </sheetView>
  </sheetViews>
  <sheetFormatPr defaultRowHeight="14.25" x14ac:dyDescent="0.45"/>
  <cols>
    <col min="1" max="1" width="12.46484375" bestFit="1" customWidth="1"/>
    <col min="2" max="2" width="26.86328125" customWidth="1"/>
    <col min="3" max="3" width="28" hidden="1" customWidth="1"/>
    <col min="4" max="6" width="18.796875" customWidth="1"/>
    <col min="7" max="7" width="19.1328125" bestFit="1" customWidth="1"/>
    <col min="8" max="8" width="6.1328125" customWidth="1"/>
  </cols>
  <sheetData>
    <row r="1" spans="1:26" ht="14.65" thickBot="1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  <c r="I1" t="s">
        <v>66</v>
      </c>
    </row>
    <row r="2" spans="1:26" ht="14.65" thickBot="1" x14ac:dyDescent="0.5">
      <c r="A2" s="13">
        <v>1</v>
      </c>
      <c r="B2" t="s">
        <v>210</v>
      </c>
      <c r="D2" t="s">
        <v>224</v>
      </c>
      <c r="E2" t="s">
        <v>225</v>
      </c>
      <c r="F2" t="s">
        <v>226</v>
      </c>
      <c r="G2" t="s">
        <v>10</v>
      </c>
      <c r="H2" s="19" t="s">
        <v>34</v>
      </c>
      <c r="I2" s="13" t="s">
        <v>67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65" thickBot="1" x14ac:dyDescent="0.5">
      <c r="A3" s="10">
        <v>10</v>
      </c>
      <c r="B3" t="s">
        <v>160</v>
      </c>
      <c r="C3" t="s">
        <v>161</v>
      </c>
      <c r="D3" t="s">
        <v>163</v>
      </c>
      <c r="E3" s="12" t="s">
        <v>227</v>
      </c>
      <c r="F3" t="s">
        <v>162</v>
      </c>
      <c r="G3" t="s">
        <v>10</v>
      </c>
      <c r="H3" s="19" t="s">
        <v>34</v>
      </c>
      <c r="I3" s="12" t="s">
        <v>67</v>
      </c>
      <c r="J3" s="12"/>
      <c r="L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65" thickBot="1" x14ac:dyDescent="0.5">
      <c r="A4" s="10">
        <v>11</v>
      </c>
      <c r="B4" t="s">
        <v>74</v>
      </c>
      <c r="C4" t="s">
        <v>18</v>
      </c>
      <c r="D4" t="s">
        <v>75</v>
      </c>
      <c r="E4" t="s">
        <v>76</v>
      </c>
      <c r="F4" t="s">
        <v>77</v>
      </c>
      <c r="G4" t="s">
        <v>7</v>
      </c>
      <c r="H4" s="11" t="s">
        <v>29</v>
      </c>
      <c r="I4" s="12" t="s">
        <v>67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65" thickBot="1" x14ac:dyDescent="0.5">
      <c r="A5" s="10">
        <v>12</v>
      </c>
      <c r="B5" t="s">
        <v>84</v>
      </c>
      <c r="C5" t="s">
        <v>85</v>
      </c>
      <c r="D5" t="s">
        <v>86</v>
      </c>
      <c r="E5" t="s">
        <v>87</v>
      </c>
      <c r="F5" t="s">
        <v>46</v>
      </c>
      <c r="G5" t="s">
        <v>7</v>
      </c>
      <c r="H5" s="12" t="s">
        <v>29</v>
      </c>
      <c r="I5" s="12" t="s">
        <v>67</v>
      </c>
      <c r="J5" s="12"/>
      <c r="K5" s="12"/>
      <c r="L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65" thickBot="1" x14ac:dyDescent="0.5">
      <c r="A6" s="10">
        <v>13</v>
      </c>
      <c r="B6" t="s">
        <v>126</v>
      </c>
      <c r="C6" t="s">
        <v>127</v>
      </c>
      <c r="D6" t="s">
        <v>128</v>
      </c>
      <c r="E6" t="s">
        <v>129</v>
      </c>
      <c r="F6" t="s">
        <v>130</v>
      </c>
      <c r="G6" t="s">
        <v>9</v>
      </c>
      <c r="H6" s="12" t="s">
        <v>33</v>
      </c>
      <c r="I6" s="12" t="s">
        <v>67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65" thickBot="1" x14ac:dyDescent="0.5">
      <c r="A7" s="13">
        <v>14</v>
      </c>
      <c r="B7" t="s">
        <v>204</v>
      </c>
      <c r="D7" t="s">
        <v>17</v>
      </c>
      <c r="E7" t="s">
        <v>16</v>
      </c>
      <c r="F7" t="s">
        <v>205</v>
      </c>
      <c r="G7" t="s">
        <v>10</v>
      </c>
      <c r="H7" s="19" t="s">
        <v>34</v>
      </c>
      <c r="I7" s="12" t="s">
        <v>67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65" thickBot="1" x14ac:dyDescent="0.5">
      <c r="A8" s="10">
        <v>15</v>
      </c>
      <c r="B8" t="s">
        <v>105</v>
      </c>
      <c r="C8" t="s">
        <v>8</v>
      </c>
      <c r="D8" t="s">
        <v>106</v>
      </c>
      <c r="E8" t="s">
        <v>107</v>
      </c>
      <c r="F8" t="s">
        <v>108</v>
      </c>
      <c r="G8" t="s">
        <v>7</v>
      </c>
      <c r="H8" s="12" t="s">
        <v>29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65" thickBot="1" x14ac:dyDescent="0.5">
      <c r="A9" s="13">
        <v>16</v>
      </c>
      <c r="B9" t="s">
        <v>199</v>
      </c>
      <c r="C9" t="s">
        <v>200</v>
      </c>
      <c r="D9" t="s">
        <v>201</v>
      </c>
      <c r="E9" t="s">
        <v>202</v>
      </c>
      <c r="F9" t="s">
        <v>203</v>
      </c>
      <c r="G9" t="s">
        <v>10</v>
      </c>
      <c r="H9" s="19" t="s">
        <v>34</v>
      </c>
      <c r="I9" s="12" t="s">
        <v>67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65" thickBot="1" x14ac:dyDescent="0.5">
      <c r="A10" s="10">
        <v>17</v>
      </c>
      <c r="B10" t="s">
        <v>121</v>
      </c>
      <c r="C10" t="s">
        <v>122</v>
      </c>
      <c r="D10" t="s">
        <v>123</v>
      </c>
      <c r="E10" t="s">
        <v>124</v>
      </c>
      <c r="F10" t="s">
        <v>125</v>
      </c>
      <c r="G10" t="s">
        <v>7</v>
      </c>
      <c r="H10" s="12" t="s">
        <v>29</v>
      </c>
      <c r="I10" s="12" t="s">
        <v>67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65" thickBot="1" x14ac:dyDescent="0.5">
      <c r="A11" s="10">
        <v>18</v>
      </c>
      <c r="B11" t="s">
        <v>14</v>
      </c>
      <c r="C11" t="s">
        <v>69</v>
      </c>
      <c r="D11" t="s">
        <v>70</v>
      </c>
      <c r="E11" t="s">
        <v>71</v>
      </c>
      <c r="F11" t="s">
        <v>72</v>
      </c>
      <c r="G11" t="s">
        <v>7</v>
      </c>
      <c r="H11" s="12" t="s">
        <v>29</v>
      </c>
      <c r="I11" s="12" t="s">
        <v>67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65" thickBot="1" x14ac:dyDescent="0.5">
      <c r="A12" s="10">
        <v>19</v>
      </c>
      <c r="B12" t="s">
        <v>81</v>
      </c>
      <c r="C12" t="s">
        <v>53</v>
      </c>
      <c r="D12" t="s">
        <v>82</v>
      </c>
      <c r="E12" t="s">
        <v>54</v>
      </c>
      <c r="F12" t="s">
        <v>83</v>
      </c>
      <c r="G12" t="s">
        <v>7</v>
      </c>
      <c r="H12" s="12" t="s">
        <v>29</v>
      </c>
      <c r="I12" s="12" t="s">
        <v>67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65" thickBot="1" x14ac:dyDescent="0.5">
      <c r="A13" s="10">
        <v>20</v>
      </c>
      <c r="B13" t="s">
        <v>143</v>
      </c>
      <c r="C13" t="s">
        <v>48</v>
      </c>
      <c r="D13" t="s">
        <v>71</v>
      </c>
      <c r="E13" t="s">
        <v>144</v>
      </c>
      <c r="F13" t="s">
        <v>145</v>
      </c>
      <c r="G13" t="s">
        <v>10</v>
      </c>
      <c r="H13" s="12" t="s">
        <v>34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65" thickBot="1" x14ac:dyDescent="0.5">
      <c r="A14" s="13">
        <v>21</v>
      </c>
      <c r="B14" t="s">
        <v>206</v>
      </c>
      <c r="D14" t="s">
        <v>207</v>
      </c>
      <c r="E14" t="s">
        <v>208</v>
      </c>
      <c r="F14" t="s">
        <v>209</v>
      </c>
      <c r="G14" t="s">
        <v>10</v>
      </c>
      <c r="H14" s="19" t="s">
        <v>34</v>
      </c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65" thickBot="1" x14ac:dyDescent="0.5">
      <c r="A15" s="10">
        <v>22</v>
      </c>
      <c r="B15" t="s">
        <v>115</v>
      </c>
      <c r="C15" t="s">
        <v>15</v>
      </c>
      <c r="D15" t="s">
        <v>62</v>
      </c>
      <c r="E15" t="s">
        <v>64</v>
      </c>
      <c r="F15" t="s">
        <v>63</v>
      </c>
      <c r="G15" t="s">
        <v>10</v>
      </c>
      <c r="H15" s="12" t="s">
        <v>34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65" thickBot="1" x14ac:dyDescent="0.5">
      <c r="A16" s="10">
        <v>23</v>
      </c>
      <c r="B16" t="s">
        <v>141</v>
      </c>
      <c r="C16" t="s">
        <v>11</v>
      </c>
      <c r="D16" t="s">
        <v>12</v>
      </c>
      <c r="E16" t="s">
        <v>142</v>
      </c>
      <c r="F16" t="s">
        <v>13</v>
      </c>
      <c r="G16" t="s">
        <v>7</v>
      </c>
      <c r="H16" s="12" t="s">
        <v>29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65" thickBot="1" x14ac:dyDescent="0.5">
      <c r="A17" s="10">
        <v>24</v>
      </c>
      <c r="B17" t="s">
        <v>131</v>
      </c>
      <c r="C17" t="s">
        <v>132</v>
      </c>
      <c r="D17" t="s">
        <v>133</v>
      </c>
      <c r="E17" t="s">
        <v>134</v>
      </c>
      <c r="F17" t="s">
        <v>135</v>
      </c>
      <c r="G17" t="s">
        <v>9</v>
      </c>
      <c r="H17" s="12" t="s">
        <v>33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65" thickBot="1" x14ac:dyDescent="0.5">
      <c r="A18" s="10">
        <v>25</v>
      </c>
      <c r="B18" t="s">
        <v>174</v>
      </c>
      <c r="C18" t="s">
        <v>175</v>
      </c>
      <c r="D18" t="s">
        <v>176</v>
      </c>
      <c r="E18" t="s">
        <v>177</v>
      </c>
      <c r="F18" t="s">
        <v>178</v>
      </c>
      <c r="G18" t="s">
        <v>10</v>
      </c>
      <c r="H18" s="12" t="s">
        <v>34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65" thickBot="1" x14ac:dyDescent="0.5">
      <c r="A19" s="13">
        <v>26</v>
      </c>
      <c r="B19" t="s">
        <v>179</v>
      </c>
      <c r="C19" t="s">
        <v>180</v>
      </c>
      <c r="D19" t="s">
        <v>181</v>
      </c>
      <c r="E19" t="s">
        <v>182</v>
      </c>
      <c r="F19" t="s">
        <v>183</v>
      </c>
      <c r="G19" t="s">
        <v>7</v>
      </c>
      <c r="H19" s="12" t="s">
        <v>29</v>
      </c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65" thickBot="1" x14ac:dyDescent="0.5">
      <c r="A20" s="10">
        <v>27</v>
      </c>
      <c r="B20" t="s">
        <v>164</v>
      </c>
      <c r="C20" t="s">
        <v>165</v>
      </c>
      <c r="D20" t="s">
        <v>166</v>
      </c>
      <c r="E20" t="s">
        <v>167</v>
      </c>
      <c r="F20" t="s">
        <v>168</v>
      </c>
      <c r="G20" t="s">
        <v>7</v>
      </c>
      <c r="H20" s="12" t="s">
        <v>29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65" thickBot="1" x14ac:dyDescent="0.5">
      <c r="A21" s="10">
        <v>28</v>
      </c>
      <c r="B21" t="s">
        <v>169</v>
      </c>
      <c r="C21" t="s">
        <v>170</v>
      </c>
      <c r="D21" t="s">
        <v>171</v>
      </c>
      <c r="E21" t="s">
        <v>172</v>
      </c>
      <c r="F21" t="s">
        <v>173</v>
      </c>
      <c r="G21" t="s">
        <v>7</v>
      </c>
      <c r="H21" s="12" t="s">
        <v>29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65" thickBot="1" x14ac:dyDescent="0.5">
      <c r="A22" s="13">
        <v>29</v>
      </c>
      <c r="B22" t="s">
        <v>43</v>
      </c>
      <c r="C22" t="s">
        <v>93</v>
      </c>
      <c r="D22" t="s">
        <v>94</v>
      </c>
      <c r="E22" t="s">
        <v>95</v>
      </c>
      <c r="F22" t="s">
        <v>96</v>
      </c>
      <c r="G22" t="s">
        <v>9</v>
      </c>
      <c r="H22" s="12" t="s">
        <v>33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65" thickBot="1" x14ac:dyDescent="0.5">
      <c r="A23" s="10">
        <v>30</v>
      </c>
      <c r="B23" t="s">
        <v>78</v>
      </c>
      <c r="C23" t="s">
        <v>44</v>
      </c>
      <c r="D23" t="s">
        <v>79</v>
      </c>
      <c r="E23" t="s">
        <v>45</v>
      </c>
      <c r="F23" t="s">
        <v>80</v>
      </c>
      <c r="G23" t="s">
        <v>9</v>
      </c>
      <c r="H23" s="12" t="s">
        <v>33</v>
      </c>
      <c r="I23" s="12"/>
      <c r="J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65" thickBot="1" x14ac:dyDescent="0.5">
      <c r="A24" s="10">
        <v>31</v>
      </c>
      <c r="B24" t="s">
        <v>109</v>
      </c>
      <c r="C24" t="s">
        <v>19</v>
      </c>
      <c r="D24" t="s">
        <v>216</v>
      </c>
      <c r="E24" t="s">
        <v>20</v>
      </c>
      <c r="F24" t="s">
        <v>217</v>
      </c>
      <c r="G24" t="s">
        <v>9</v>
      </c>
      <c r="H24" s="12" t="s">
        <v>33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65" thickBot="1" x14ac:dyDescent="0.5">
      <c r="A25" s="10">
        <v>32</v>
      </c>
      <c r="B25" t="s">
        <v>110</v>
      </c>
      <c r="C25" t="s">
        <v>19</v>
      </c>
      <c r="D25" t="s">
        <v>35</v>
      </c>
      <c r="E25" t="s">
        <v>113</v>
      </c>
      <c r="F25" t="s">
        <v>111</v>
      </c>
      <c r="G25" t="s">
        <v>9</v>
      </c>
      <c r="H25" s="12" t="s">
        <v>33</v>
      </c>
      <c r="I25" s="12"/>
      <c r="J25" s="12" t="s">
        <v>215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65" thickBot="1" x14ac:dyDescent="0.5">
      <c r="A26" s="10">
        <v>33</v>
      </c>
      <c r="B26" t="s">
        <v>112</v>
      </c>
      <c r="C26" t="s">
        <v>19</v>
      </c>
      <c r="D26" t="s">
        <v>114</v>
      </c>
      <c r="E26" t="s">
        <v>36</v>
      </c>
      <c r="F26" t="s">
        <v>218</v>
      </c>
      <c r="G26" t="s">
        <v>9</v>
      </c>
      <c r="H26" s="12" t="s">
        <v>33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65" thickBot="1" x14ac:dyDescent="0.5">
      <c r="A27" s="10">
        <v>34</v>
      </c>
      <c r="B27" t="s">
        <v>73</v>
      </c>
      <c r="C27" t="s">
        <v>49</v>
      </c>
      <c r="D27" t="s">
        <v>50</v>
      </c>
      <c r="E27" t="s">
        <v>51</v>
      </c>
      <c r="F27" t="s">
        <v>52</v>
      </c>
      <c r="G27" t="s">
        <v>7</v>
      </c>
      <c r="H27" s="12" t="s">
        <v>29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65" thickBot="1" x14ac:dyDescent="0.5">
      <c r="A28" s="10">
        <v>35</v>
      </c>
      <c r="B28" t="s">
        <v>98</v>
      </c>
      <c r="C28" t="s">
        <v>41</v>
      </c>
      <c r="D28" t="s">
        <v>219</v>
      </c>
      <c r="E28" t="s">
        <v>42</v>
      </c>
      <c r="F28" t="s">
        <v>99</v>
      </c>
      <c r="G28" t="s">
        <v>10</v>
      </c>
      <c r="H28" s="12" t="s">
        <v>34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65" thickBot="1" x14ac:dyDescent="0.5">
      <c r="A29" s="10">
        <v>36</v>
      </c>
      <c r="B29" t="s">
        <v>136</v>
      </c>
      <c r="C29" t="s">
        <v>137</v>
      </c>
      <c r="D29" t="s">
        <v>138</v>
      </c>
      <c r="E29" t="s">
        <v>139</v>
      </c>
      <c r="F29" s="17" t="s">
        <v>140</v>
      </c>
      <c r="G29" t="s">
        <v>9</v>
      </c>
      <c r="H29" s="12" t="s">
        <v>33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65" thickBot="1" x14ac:dyDescent="0.5">
      <c r="A30" s="13">
        <v>37</v>
      </c>
      <c r="B30" t="s">
        <v>220</v>
      </c>
      <c r="D30" t="s">
        <v>221</v>
      </c>
      <c r="E30" t="s">
        <v>222</v>
      </c>
      <c r="F30" t="s">
        <v>223</v>
      </c>
      <c r="G30" t="s">
        <v>7</v>
      </c>
      <c r="H30" s="12" t="s">
        <v>29</v>
      </c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65" thickBot="1" x14ac:dyDescent="0.5">
      <c r="A31" s="10">
        <v>38</v>
      </c>
      <c r="B31" t="s">
        <v>97</v>
      </c>
      <c r="C31" t="s">
        <v>55</v>
      </c>
      <c r="D31" t="s">
        <v>58</v>
      </c>
      <c r="E31" t="s">
        <v>56</v>
      </c>
      <c r="F31" t="s">
        <v>57</v>
      </c>
      <c r="G31" t="s">
        <v>7</v>
      </c>
      <c r="H31" s="12" t="s">
        <v>29</v>
      </c>
      <c r="I31" s="12" t="s">
        <v>67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65" thickBot="1" x14ac:dyDescent="0.5">
      <c r="A32" s="10">
        <v>39</v>
      </c>
      <c r="B32" t="s">
        <v>211</v>
      </c>
      <c r="C32" t="s">
        <v>65</v>
      </c>
      <c r="D32" t="s">
        <v>212</v>
      </c>
      <c r="E32" t="s">
        <v>213</v>
      </c>
      <c r="F32" t="s">
        <v>214</v>
      </c>
      <c r="G32" t="s">
        <v>9</v>
      </c>
      <c r="H32" s="12" t="s">
        <v>33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9" ht="14.65" thickBot="1" x14ac:dyDescent="0.5">
      <c r="A33" s="23">
        <v>40</v>
      </c>
      <c r="B33" t="s">
        <v>146</v>
      </c>
      <c r="C33" t="s">
        <v>147</v>
      </c>
      <c r="D33" t="s">
        <v>148</v>
      </c>
      <c r="E33" t="s">
        <v>149</v>
      </c>
      <c r="F33" t="s">
        <v>150</v>
      </c>
      <c r="G33" t="s">
        <v>10</v>
      </c>
      <c r="H33" s="15" t="s">
        <v>34</v>
      </c>
      <c r="I33" s="12"/>
    </row>
    <row r="34" spans="1:9" ht="14.65" thickBot="1" x14ac:dyDescent="0.5">
      <c r="A34" s="14">
        <v>41</v>
      </c>
      <c r="B34" t="s">
        <v>156</v>
      </c>
      <c r="C34" t="s">
        <v>157</v>
      </c>
      <c r="D34" t="s">
        <v>158</v>
      </c>
      <c r="E34" t="s">
        <v>159</v>
      </c>
      <c r="F34" t="s">
        <v>47</v>
      </c>
      <c r="G34" t="s">
        <v>10</v>
      </c>
      <c r="H34" s="15" t="s">
        <v>34</v>
      </c>
      <c r="I34" s="15"/>
    </row>
    <row r="35" spans="1:9" ht="14.65" thickBot="1" x14ac:dyDescent="0.5">
      <c r="A35" s="14">
        <v>42</v>
      </c>
      <c r="B35" t="s">
        <v>151</v>
      </c>
      <c r="C35" t="s">
        <v>152</v>
      </c>
      <c r="D35" t="s">
        <v>155</v>
      </c>
      <c r="E35" t="s">
        <v>154</v>
      </c>
      <c r="F35" t="s">
        <v>153</v>
      </c>
      <c r="G35" t="s">
        <v>10</v>
      </c>
      <c r="H35" s="15" t="s">
        <v>34</v>
      </c>
      <c r="I35" s="12"/>
    </row>
    <row r="36" spans="1:9" x14ac:dyDescent="0.45">
      <c r="A36" s="14">
        <v>43</v>
      </c>
      <c r="B36" t="s">
        <v>31</v>
      </c>
      <c r="C36" t="s">
        <v>59</v>
      </c>
      <c r="D36" t="s">
        <v>32</v>
      </c>
      <c r="E36" t="s">
        <v>60</v>
      </c>
      <c r="F36" t="s">
        <v>61</v>
      </c>
      <c r="G36" t="s">
        <v>10</v>
      </c>
      <c r="H36" s="15" t="s">
        <v>34</v>
      </c>
      <c r="I36" s="15"/>
    </row>
    <row r="37" spans="1:9" x14ac:dyDescent="0.45">
      <c r="A37" s="14">
        <v>44</v>
      </c>
      <c r="B37" t="s">
        <v>100</v>
      </c>
      <c r="C37" t="s">
        <v>101</v>
      </c>
      <c r="D37" t="s">
        <v>102</v>
      </c>
      <c r="E37" t="s">
        <v>103</v>
      </c>
      <c r="F37" t="s">
        <v>104</v>
      </c>
      <c r="G37" t="s">
        <v>10</v>
      </c>
      <c r="H37" s="15" t="s">
        <v>34</v>
      </c>
      <c r="I37" s="21"/>
    </row>
    <row r="38" spans="1:9" ht="14.65" thickBot="1" x14ac:dyDescent="0.5">
      <c r="A38" s="22">
        <v>45</v>
      </c>
      <c r="B38" t="s">
        <v>184</v>
      </c>
      <c r="C38" t="s">
        <v>185</v>
      </c>
      <c r="D38" t="s">
        <v>187</v>
      </c>
      <c r="E38" t="s">
        <v>186</v>
      </c>
      <c r="F38" t="s">
        <v>188</v>
      </c>
      <c r="G38" t="s">
        <v>7</v>
      </c>
      <c r="H38" s="20" t="s">
        <v>29</v>
      </c>
      <c r="I38" s="16"/>
    </row>
    <row r="39" spans="1:9" ht="14.65" thickBot="1" x14ac:dyDescent="0.5">
      <c r="A39" s="16">
        <v>46</v>
      </c>
      <c r="B39" t="s">
        <v>37</v>
      </c>
      <c r="C39" t="s">
        <v>38</v>
      </c>
      <c r="D39" t="s">
        <v>222</v>
      </c>
      <c r="E39" t="s">
        <v>39</v>
      </c>
      <c r="F39" t="s">
        <v>40</v>
      </c>
      <c r="G39" t="s">
        <v>7</v>
      </c>
      <c r="H39" s="15" t="s">
        <v>29</v>
      </c>
      <c r="I39" s="12"/>
    </row>
    <row r="40" spans="1:9" ht="14.65" thickBot="1" x14ac:dyDescent="0.5">
      <c r="A40" s="14">
        <v>47</v>
      </c>
      <c r="B40" t="s">
        <v>116</v>
      </c>
      <c r="C40" t="s">
        <v>117</v>
      </c>
      <c r="D40" t="s">
        <v>118</v>
      </c>
      <c r="E40" t="s">
        <v>119</v>
      </c>
      <c r="F40" t="s">
        <v>120</v>
      </c>
      <c r="G40" t="s">
        <v>7</v>
      </c>
      <c r="H40" s="15" t="s">
        <v>29</v>
      </c>
      <c r="I40" s="12"/>
    </row>
    <row r="41" spans="1:9" x14ac:dyDescent="0.45">
      <c r="A41" s="16">
        <v>48</v>
      </c>
      <c r="B41" t="s">
        <v>194</v>
      </c>
      <c r="C41" t="s">
        <v>195</v>
      </c>
      <c r="D41" t="s">
        <v>196</v>
      </c>
      <c r="E41" t="s">
        <v>197</v>
      </c>
      <c r="F41" t="s">
        <v>198</v>
      </c>
      <c r="G41" t="s">
        <v>7</v>
      </c>
      <c r="H41" s="20" t="s">
        <v>29</v>
      </c>
      <c r="I41" s="16"/>
    </row>
    <row r="42" spans="1:9" x14ac:dyDescent="0.45">
      <c r="A42" s="14"/>
      <c r="B42" t="s">
        <v>88</v>
      </c>
      <c r="C42" t="s">
        <v>89</v>
      </c>
      <c r="D42" s="17" t="s">
        <v>90</v>
      </c>
      <c r="E42" t="s">
        <v>91</v>
      </c>
      <c r="F42" t="s">
        <v>92</v>
      </c>
      <c r="G42" t="s">
        <v>7</v>
      </c>
      <c r="H42" s="15" t="s">
        <v>29</v>
      </c>
      <c r="I42" s="15"/>
    </row>
    <row r="43" spans="1:9" x14ac:dyDescent="0.45">
      <c r="A43" s="16"/>
      <c r="B43" t="s">
        <v>189</v>
      </c>
      <c r="C43" t="s">
        <v>190</v>
      </c>
      <c r="D43" t="s">
        <v>191</v>
      </c>
      <c r="E43" t="s">
        <v>192</v>
      </c>
      <c r="F43" t="s">
        <v>193</v>
      </c>
      <c r="G43" t="s">
        <v>10</v>
      </c>
      <c r="H43" s="20" t="s">
        <v>34</v>
      </c>
      <c r="I43" s="16"/>
    </row>
  </sheetData>
  <autoFilter ref="A1:I42">
    <sortState ref="A2:I43">
      <sortCondition ref="A1:A4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1"/>
  <sheetViews>
    <sheetView topLeftCell="A99" zoomScale="90" zoomScaleNormal="90" workbookViewId="0">
      <selection activeCell="I105" sqref="I105"/>
    </sheetView>
  </sheetViews>
  <sheetFormatPr defaultRowHeight="14.25" x14ac:dyDescent="0.45"/>
  <cols>
    <col min="1" max="1" width="9.1328125" customWidth="1"/>
    <col min="2" max="2" width="5" bestFit="1" customWidth="1"/>
    <col min="3" max="3" width="3.1328125" style="1" customWidth="1"/>
    <col min="4" max="4" width="29.796875" customWidth="1"/>
    <col min="5" max="5" width="0.46484375" customWidth="1"/>
    <col min="6" max="6" width="22.19921875" style="9" customWidth="1"/>
    <col min="7" max="7" width="22.19921875" customWidth="1"/>
    <col min="8" max="8" width="11.796875" customWidth="1"/>
    <col min="9" max="9" width="22.19921875" customWidth="1"/>
    <col min="10" max="10" width="11.19921875" customWidth="1"/>
  </cols>
  <sheetData>
    <row r="2" spans="1:10" x14ac:dyDescent="0.45">
      <c r="A2" s="2" t="str">
        <f>"Tým: "&amp;INDEX(startovka!$A$1:$H$50,B2+1,8)</f>
        <v>Tým: MZ</v>
      </c>
      <c r="B2" s="18">
        <v>1</v>
      </c>
      <c r="C2" s="31" t="str">
        <f>VLOOKUP(A3,startovka!A:B,2,FALSE)</f>
        <v>Terka team</v>
      </c>
      <c r="D2" s="31"/>
      <c r="E2" s="3"/>
      <c r="F2" s="8" t="s">
        <v>21</v>
      </c>
      <c r="G2" s="6" t="s">
        <v>22</v>
      </c>
      <c r="H2" s="6" t="s">
        <v>68</v>
      </c>
      <c r="I2" s="6" t="s">
        <v>30</v>
      </c>
      <c r="J2" s="6" t="s">
        <v>27</v>
      </c>
    </row>
    <row r="3" spans="1:10" ht="23.1" customHeight="1" x14ac:dyDescent="0.45">
      <c r="A3" s="32">
        <f>INDEX(startovka!$A$1:$H$50,B2+1,1)</f>
        <v>1</v>
      </c>
      <c r="B3" s="32"/>
      <c r="C3" s="4" t="s">
        <v>24</v>
      </c>
      <c r="D3" s="5" t="str">
        <f>VLOOKUP(A3,startovka!A:F,4,FALSE)</f>
        <v>Oron</v>
      </c>
      <c r="E3" s="3"/>
      <c r="F3" s="25">
        <v>0</v>
      </c>
      <c r="G3" s="26">
        <v>0.40972222222222227</v>
      </c>
      <c r="H3" s="7"/>
      <c r="I3" s="24">
        <f>G3-F3</f>
        <v>0.40972222222222227</v>
      </c>
      <c r="J3" s="27">
        <v>3</v>
      </c>
    </row>
    <row r="4" spans="1:10" ht="23.1" customHeight="1" x14ac:dyDescent="0.45">
      <c r="A4" s="32"/>
      <c r="B4" s="32"/>
      <c r="C4" s="4" t="s">
        <v>25</v>
      </c>
      <c r="D4" s="5" t="str">
        <f>VLOOKUP(A3,startovka!A:F,5,FALSE)</f>
        <v>Jana</v>
      </c>
      <c r="E4" s="3"/>
      <c r="F4" s="25">
        <f>G3</f>
        <v>0.40972222222222227</v>
      </c>
      <c r="G4" s="26">
        <v>0.83333333333333337</v>
      </c>
      <c r="H4" s="3"/>
      <c r="I4" s="24">
        <f>G4-F4</f>
        <v>0.4236111111111111</v>
      </c>
      <c r="J4" s="27">
        <v>3</v>
      </c>
    </row>
    <row r="5" spans="1:10" ht="23.1" customHeight="1" x14ac:dyDescent="0.45">
      <c r="A5" s="32"/>
      <c r="B5" s="32"/>
      <c r="C5" s="4" t="s">
        <v>26</v>
      </c>
      <c r="D5" s="5" t="str">
        <f>VLOOKUP(A3,startovka!A:F,6,FALSE)</f>
        <v>Jarda</v>
      </c>
      <c r="E5" s="3"/>
      <c r="F5" s="25">
        <f>G4</f>
        <v>0.83333333333333337</v>
      </c>
      <c r="G5" s="26">
        <v>1.3784722222222223</v>
      </c>
      <c r="H5" s="3"/>
      <c r="I5" s="24">
        <f>G5-F5</f>
        <v>0.54513888888888895</v>
      </c>
      <c r="J5" s="27">
        <v>2</v>
      </c>
    </row>
    <row r="6" spans="1:10" x14ac:dyDescent="0.45">
      <c r="A6" s="33"/>
      <c r="B6" s="34"/>
      <c r="C6" s="34"/>
      <c r="D6" s="34"/>
      <c r="E6" s="34"/>
      <c r="F6" s="34"/>
      <c r="G6" s="34"/>
      <c r="H6" s="34"/>
      <c r="I6" s="35"/>
    </row>
    <row r="7" spans="1:10" x14ac:dyDescent="0.45">
      <c r="A7" s="2" t="str">
        <f>"Tým: "&amp;INDEX(startovka!$A$1:$H$50,B7+1,8)</f>
        <v>Tým: MZ</v>
      </c>
      <c r="B7" s="2">
        <v>2</v>
      </c>
      <c r="C7" s="31" t="str">
        <f>VLOOKUP(A8,startovka!A:B,2,FALSE)</f>
        <v>Bizoní stádo</v>
      </c>
      <c r="D7" s="31"/>
      <c r="E7" s="3"/>
      <c r="F7" s="8" t="s">
        <v>21</v>
      </c>
      <c r="G7" s="6" t="s">
        <v>22</v>
      </c>
      <c r="H7" s="6" t="s">
        <v>68</v>
      </c>
      <c r="I7" s="6" t="s">
        <v>30</v>
      </c>
      <c r="J7" s="6" t="s">
        <v>27</v>
      </c>
    </row>
    <row r="8" spans="1:10" ht="23.1" customHeight="1" x14ac:dyDescent="0.45">
      <c r="A8" s="32">
        <f>INDEX(startovka!$A$1:$H$50,B7+1,1)</f>
        <v>10</v>
      </c>
      <c r="B8" s="32"/>
      <c r="C8" s="4" t="s">
        <v>24</v>
      </c>
      <c r="D8" s="5" t="str">
        <f>VLOOKUP(A8,startovka!A:F,4,FALSE)</f>
        <v>Marián Pekárek</v>
      </c>
      <c r="E8" s="3"/>
      <c r="F8" s="25">
        <v>0</v>
      </c>
      <c r="G8" s="26">
        <v>0.46666666666666662</v>
      </c>
      <c r="H8" s="7"/>
      <c r="I8" s="24">
        <f>G8-F8</f>
        <v>0.46666666666666662</v>
      </c>
      <c r="J8" s="27">
        <v>3</v>
      </c>
    </row>
    <row r="9" spans="1:10" ht="23.1" customHeight="1" x14ac:dyDescent="0.45">
      <c r="A9" s="32"/>
      <c r="B9" s="32"/>
      <c r="C9" s="4" t="s">
        <v>25</v>
      </c>
      <c r="D9" s="5" t="str">
        <f>VLOOKUP(A8,startovka!A:F,5,FALSE)</f>
        <v>Lenka Broukova</v>
      </c>
      <c r="E9" s="3"/>
      <c r="F9" s="25">
        <f>G8</f>
        <v>0.46666666666666662</v>
      </c>
      <c r="G9" s="26">
        <v>0.8833333333333333</v>
      </c>
      <c r="H9" s="3"/>
      <c r="I9" s="24">
        <f>G9-F9</f>
        <v>0.41666666666666669</v>
      </c>
      <c r="J9" s="27">
        <v>2</v>
      </c>
    </row>
    <row r="10" spans="1:10" ht="23.1" customHeight="1" x14ac:dyDescent="0.45">
      <c r="A10" s="32"/>
      <c r="B10" s="32"/>
      <c r="C10" s="4" t="s">
        <v>26</v>
      </c>
      <c r="D10" s="5" t="str">
        <f>VLOOKUP(A8,startovka!A:F,6,FALSE)</f>
        <v>Martin Karas</v>
      </c>
      <c r="E10" s="3"/>
      <c r="F10" s="25">
        <f>G9</f>
        <v>0.8833333333333333</v>
      </c>
      <c r="G10" s="26">
        <v>1.3618055555555555</v>
      </c>
      <c r="H10" s="3"/>
      <c r="I10" s="24">
        <f>G10-F10</f>
        <v>0.47847222222222219</v>
      </c>
      <c r="J10" s="27">
        <v>2</v>
      </c>
    </row>
    <row r="11" spans="1:10" x14ac:dyDescent="0.45">
      <c r="A11" s="33"/>
      <c r="B11" s="34"/>
      <c r="C11" s="34"/>
      <c r="D11" s="34"/>
      <c r="E11" s="34"/>
      <c r="F11" s="34"/>
      <c r="G11" s="34"/>
      <c r="H11" s="34"/>
      <c r="I11" s="35"/>
    </row>
    <row r="12" spans="1:10" x14ac:dyDescent="0.45">
      <c r="A12" s="2" t="str">
        <f>"Tým: "&amp;INDEX(startovka!$A$1:$H$50,B12+1,8)</f>
        <v>Tým: MM</v>
      </c>
      <c r="B12" s="2">
        <f>B7+1</f>
        <v>3</v>
      </c>
      <c r="C12" s="31" t="str">
        <f>VLOOKUP(A13,startovka!A:B,2,FALSE)</f>
        <v>Lipští pivoni</v>
      </c>
      <c r="D12" s="31"/>
      <c r="E12" s="3"/>
      <c r="F12" s="8" t="s">
        <v>21</v>
      </c>
      <c r="G12" s="6" t="s">
        <v>22</v>
      </c>
      <c r="H12" s="6" t="s">
        <v>68</v>
      </c>
      <c r="I12" s="6" t="s">
        <v>23</v>
      </c>
      <c r="J12" s="27" t="s">
        <v>27</v>
      </c>
    </row>
    <row r="13" spans="1:10" ht="23.1" customHeight="1" x14ac:dyDescent="0.45">
      <c r="A13" s="32">
        <f>INDEX(startovka!$A$1:$H$50,B12+1,1)</f>
        <v>11</v>
      </c>
      <c r="B13" s="32"/>
      <c r="C13" s="4" t="s">
        <v>24</v>
      </c>
      <c r="D13" s="5" t="str">
        <f>VLOOKUP(A13,startovka!A:F,4,FALSE)</f>
        <v>Pálos Šikola</v>
      </c>
      <c r="E13" s="3"/>
      <c r="F13" s="25">
        <v>0</v>
      </c>
      <c r="G13" s="26">
        <v>0.46458333333333335</v>
      </c>
      <c r="H13" s="7"/>
      <c r="I13" s="24">
        <f>G13-F13</f>
        <v>0.46458333333333335</v>
      </c>
      <c r="J13" s="27">
        <v>2</v>
      </c>
    </row>
    <row r="14" spans="1:10" ht="23.1" customHeight="1" x14ac:dyDescent="0.45">
      <c r="A14" s="32"/>
      <c r="B14" s="32"/>
      <c r="C14" s="4" t="s">
        <v>25</v>
      </c>
      <c r="D14" s="5" t="str">
        <f>VLOOKUP(A13,startovka!A:F,5,FALSE)</f>
        <v>Vojta Bufka</v>
      </c>
      <c r="E14" s="3"/>
      <c r="F14" s="25">
        <f>G13</f>
        <v>0.46458333333333335</v>
      </c>
      <c r="G14" s="26">
        <v>0.93472222222222223</v>
      </c>
      <c r="H14" s="3"/>
      <c r="I14" s="24">
        <f>G14-F14</f>
        <v>0.47013888888888888</v>
      </c>
      <c r="J14" s="27">
        <v>1</v>
      </c>
    </row>
    <row r="15" spans="1:10" ht="23.1" customHeight="1" x14ac:dyDescent="0.45">
      <c r="A15" s="32"/>
      <c r="B15" s="32"/>
      <c r="C15" s="4" t="s">
        <v>26</v>
      </c>
      <c r="D15" s="5" t="str">
        <f>VLOOKUP(A13,startovka!A:F,6,FALSE)</f>
        <v>Lukas Tatransky</v>
      </c>
      <c r="E15" s="3"/>
      <c r="F15" s="25">
        <f>G14</f>
        <v>0.93472222222222223</v>
      </c>
      <c r="G15" s="26">
        <v>1.3826388888888888</v>
      </c>
      <c r="H15" s="3"/>
      <c r="I15" s="24">
        <f>G15-F15</f>
        <v>0.44791666666666652</v>
      </c>
      <c r="J15" s="27">
        <v>2</v>
      </c>
    </row>
    <row r="16" spans="1:10" x14ac:dyDescent="0.45">
      <c r="A16" s="33"/>
      <c r="B16" s="34"/>
      <c r="C16" s="34"/>
      <c r="D16" s="34"/>
      <c r="E16" s="34"/>
      <c r="F16" s="34"/>
      <c r="G16" s="34"/>
      <c r="H16" s="34"/>
      <c r="I16" s="35"/>
      <c r="J16" s="27"/>
    </row>
    <row r="17" spans="1:10" x14ac:dyDescent="0.45">
      <c r="A17" s="2" t="str">
        <f>"Tým: "&amp;INDEX(startovka!$A$1:$H$50,B17+1,8)</f>
        <v>Tým: MM</v>
      </c>
      <c r="B17" s="2">
        <f>B12+1</f>
        <v>4</v>
      </c>
      <c r="C17" s="31" t="str">
        <f>VLOOKUP(A18,startovka!A:B,2,FALSE)</f>
        <v>FC SKLENAŘKA</v>
      </c>
      <c r="D17" s="31"/>
      <c r="E17" s="3"/>
      <c r="F17" s="8" t="s">
        <v>21</v>
      </c>
      <c r="G17" s="6" t="s">
        <v>22</v>
      </c>
      <c r="H17" s="6" t="s">
        <v>68</v>
      </c>
      <c r="I17" s="6" t="s">
        <v>23</v>
      </c>
      <c r="J17" s="27" t="s">
        <v>27</v>
      </c>
    </row>
    <row r="18" spans="1:10" ht="23.1" customHeight="1" x14ac:dyDescent="0.45">
      <c r="A18" s="32">
        <f>INDEX(startovka!$A$1:$H$50,B17+1,1)</f>
        <v>12</v>
      </c>
      <c r="B18" s="32"/>
      <c r="C18" s="4" t="s">
        <v>24</v>
      </c>
      <c r="D18" s="5" t="str">
        <f>VLOOKUP(A18,startovka!A:F,4,FALSE)</f>
        <v>Marek Hala</v>
      </c>
      <c r="E18" s="3"/>
      <c r="F18" s="25">
        <v>0</v>
      </c>
      <c r="G18" s="26">
        <v>0.41736111111111113</v>
      </c>
      <c r="H18" s="7"/>
      <c r="I18" s="24">
        <f>G18-F18</f>
        <v>0.41736111111111113</v>
      </c>
      <c r="J18" s="27">
        <v>3</v>
      </c>
    </row>
    <row r="19" spans="1:10" ht="23.1" customHeight="1" x14ac:dyDescent="0.45">
      <c r="A19" s="32"/>
      <c r="B19" s="32"/>
      <c r="C19" s="4" t="s">
        <v>25</v>
      </c>
      <c r="D19" s="5" t="str">
        <f>VLOOKUP(A18,startovka!A:F,5,FALSE)</f>
        <v>Martin Včelák</v>
      </c>
      <c r="E19" s="3"/>
      <c r="F19" s="25">
        <f>G18</f>
        <v>0.41736111111111113</v>
      </c>
      <c r="G19" s="26">
        <v>1.0034722222222221</v>
      </c>
      <c r="H19" s="3"/>
      <c r="I19" s="24">
        <f>G19-F19</f>
        <v>0.58611111111111103</v>
      </c>
      <c r="J19" s="27">
        <v>3</v>
      </c>
    </row>
    <row r="20" spans="1:10" ht="23.1" customHeight="1" x14ac:dyDescent="0.45">
      <c r="A20" s="32"/>
      <c r="B20" s="32"/>
      <c r="C20" s="4" t="s">
        <v>26</v>
      </c>
      <c r="D20" s="5" t="str">
        <f>VLOOKUP(A18,startovka!A:F,6,FALSE)</f>
        <v>Jan Souček</v>
      </c>
      <c r="E20" s="3"/>
      <c r="F20" s="25">
        <f>G19</f>
        <v>1.0034722222222221</v>
      </c>
      <c r="G20" s="26">
        <v>1.434722222222222</v>
      </c>
      <c r="H20" s="3"/>
      <c r="I20" s="24">
        <f>G20-F20</f>
        <v>0.43124999999999991</v>
      </c>
      <c r="J20" s="27">
        <v>1</v>
      </c>
    </row>
    <row r="21" spans="1:10" x14ac:dyDescent="0.45">
      <c r="A21" s="33"/>
      <c r="B21" s="34"/>
      <c r="C21" s="34"/>
      <c r="D21" s="34"/>
      <c r="E21" s="34"/>
      <c r="F21" s="34"/>
      <c r="G21" s="34"/>
      <c r="H21" s="34"/>
      <c r="I21" s="35"/>
      <c r="J21" s="27"/>
    </row>
    <row r="22" spans="1:10" x14ac:dyDescent="0.45">
      <c r="A22" s="2" t="str">
        <f>"Tým: "&amp;INDEX(startovka!$A$1:$H$50,B22+1,8)</f>
        <v>Tým: ZZ</v>
      </c>
      <c r="B22" s="2">
        <f>B17+1</f>
        <v>5</v>
      </c>
      <c r="C22" s="31" t="str">
        <f>VLOOKUP(A23,startovka!A:B,2,FALSE)</f>
        <v>Žíznivé poběhlice</v>
      </c>
      <c r="D22" s="31"/>
      <c r="E22" s="3"/>
      <c r="F22" s="8" t="s">
        <v>21</v>
      </c>
      <c r="G22" s="6" t="s">
        <v>22</v>
      </c>
      <c r="H22" s="6" t="s">
        <v>68</v>
      </c>
      <c r="I22" s="6" t="s">
        <v>23</v>
      </c>
      <c r="J22" s="27" t="s">
        <v>27</v>
      </c>
    </row>
    <row r="23" spans="1:10" ht="23.1" customHeight="1" x14ac:dyDescent="0.45">
      <c r="A23" s="32">
        <f>INDEX(startovka!$A$1:$H$50,B22+1,1)</f>
        <v>13</v>
      </c>
      <c r="B23" s="32"/>
      <c r="C23" s="4" t="s">
        <v>24</v>
      </c>
      <c r="D23" s="5" t="str">
        <f>VLOOKUP(A23,startovka!A:F,4,FALSE)</f>
        <v xml:space="preserve">Zuzka </v>
      </c>
      <c r="E23" s="3"/>
      <c r="F23" s="25">
        <v>0</v>
      </c>
      <c r="G23" s="26">
        <v>0.53749999999999998</v>
      </c>
      <c r="H23" s="7"/>
      <c r="I23" s="24">
        <f>G23-F23</f>
        <v>0.53749999999999998</v>
      </c>
      <c r="J23" s="27">
        <v>3</v>
      </c>
    </row>
    <row r="24" spans="1:10" ht="23.1" customHeight="1" x14ac:dyDescent="0.45">
      <c r="A24" s="32"/>
      <c r="B24" s="32"/>
      <c r="C24" s="4" t="s">
        <v>25</v>
      </c>
      <c r="D24" s="5" t="str">
        <f>VLOOKUP(A23,startovka!A:F,5,FALSE)</f>
        <v xml:space="preserve">Petra </v>
      </c>
      <c r="E24" s="3"/>
      <c r="F24" s="25">
        <f>G23</f>
        <v>0.53749999999999998</v>
      </c>
      <c r="G24" s="26">
        <v>1.1444444444444444</v>
      </c>
      <c r="H24" s="3"/>
      <c r="I24" s="24">
        <f>G24-F24</f>
        <v>0.6069444444444444</v>
      </c>
      <c r="J24" s="27">
        <v>3</v>
      </c>
    </row>
    <row r="25" spans="1:10" ht="23.1" customHeight="1" x14ac:dyDescent="0.45">
      <c r="A25" s="32"/>
      <c r="B25" s="32"/>
      <c r="C25" s="4" t="s">
        <v>26</v>
      </c>
      <c r="D25" s="5" t="str">
        <f>VLOOKUP(A23,startovka!A:F,6,FALSE)</f>
        <v xml:space="preserve">Ivča </v>
      </c>
      <c r="E25" s="3"/>
      <c r="F25" s="25">
        <f>G24</f>
        <v>1.1444444444444444</v>
      </c>
      <c r="G25" s="26">
        <v>1.627777777777778</v>
      </c>
      <c r="H25" s="3"/>
      <c r="I25" s="24">
        <f>G25-F25</f>
        <v>0.48333333333333361</v>
      </c>
      <c r="J25" s="27">
        <v>3</v>
      </c>
    </row>
    <row r="26" spans="1:10" x14ac:dyDescent="0.45">
      <c r="A26" s="33"/>
      <c r="B26" s="34"/>
      <c r="C26" s="34"/>
      <c r="D26" s="34"/>
      <c r="E26" s="34"/>
      <c r="F26" s="34"/>
      <c r="G26" s="34"/>
      <c r="H26" s="34"/>
      <c r="I26" s="35"/>
      <c r="J26" s="27"/>
    </row>
    <row r="27" spans="1:10" x14ac:dyDescent="0.45">
      <c r="A27" s="2" t="str">
        <f>"Tým: "&amp;INDEX(startovka!$A$1:$H$50,B27+1,8)</f>
        <v>Tým: MZ</v>
      </c>
      <c r="B27" s="2">
        <f>B22+1</f>
        <v>6</v>
      </c>
      <c r="C27" s="31" t="str">
        <f>VLOOKUP(A28,startovka!A:B,2,FALSE)</f>
        <v>Potkali se u... Bakerolls</v>
      </c>
      <c r="D27" s="31"/>
      <c r="E27" s="3"/>
      <c r="F27" s="8" t="s">
        <v>21</v>
      </c>
      <c r="G27" s="6" t="s">
        <v>22</v>
      </c>
      <c r="H27" s="6" t="s">
        <v>68</v>
      </c>
      <c r="I27" s="6" t="s">
        <v>23</v>
      </c>
      <c r="J27" s="27" t="s">
        <v>27</v>
      </c>
    </row>
    <row r="28" spans="1:10" ht="23.1" customHeight="1" x14ac:dyDescent="0.45">
      <c r="A28" s="32">
        <f>INDEX(startovka!$A$1:$H$50,B27+1,1)</f>
        <v>14</v>
      </c>
      <c r="B28" s="32"/>
      <c r="C28" s="4" t="s">
        <v>24</v>
      </c>
      <c r="D28" s="5" t="str">
        <f>VLOOKUP(A28,startovka!A:F,4,FALSE)</f>
        <v>Jiří Pinďák</v>
      </c>
      <c r="E28" s="3"/>
      <c r="F28" s="25">
        <v>0</v>
      </c>
      <c r="G28" s="26">
        <v>0.42430555555555555</v>
      </c>
      <c r="H28" s="7"/>
      <c r="I28" s="24">
        <f>G28-F28</f>
        <v>0.42430555555555555</v>
      </c>
      <c r="J28" s="27">
        <v>2</v>
      </c>
    </row>
    <row r="29" spans="1:10" ht="23.1" customHeight="1" x14ac:dyDescent="0.45">
      <c r="A29" s="32"/>
      <c r="B29" s="32"/>
      <c r="C29" s="4" t="s">
        <v>25</v>
      </c>
      <c r="D29" s="5" t="str">
        <f>VLOOKUP(A28,startovka!A:F,5,FALSE)</f>
        <v>Lenka Bacílková</v>
      </c>
      <c r="E29" s="3"/>
      <c r="F29" s="25">
        <f>G28</f>
        <v>0.42430555555555555</v>
      </c>
      <c r="G29" s="26">
        <v>0.84375</v>
      </c>
      <c r="H29" s="3"/>
      <c r="I29" s="24">
        <f>G29-F29</f>
        <v>0.41944444444444445</v>
      </c>
      <c r="J29" s="27">
        <v>2</v>
      </c>
    </row>
    <row r="30" spans="1:10" ht="23.1" customHeight="1" x14ac:dyDescent="0.45">
      <c r="A30" s="32"/>
      <c r="B30" s="32"/>
      <c r="C30" s="4" t="s">
        <v>26</v>
      </c>
      <c r="D30" s="5" t="str">
        <f>VLOOKUP(A28,startovka!A:F,6,FALSE)</f>
        <v>David Kouklík</v>
      </c>
      <c r="E30" s="3"/>
      <c r="F30" s="25">
        <f>G29</f>
        <v>0.84375</v>
      </c>
      <c r="G30" s="26">
        <v>1.3631944444444446</v>
      </c>
      <c r="H30" s="3"/>
      <c r="I30" s="24">
        <f>G30-F30</f>
        <v>0.5194444444444446</v>
      </c>
      <c r="J30" s="27">
        <v>2</v>
      </c>
    </row>
    <row r="31" spans="1:10" x14ac:dyDescent="0.45">
      <c r="A31" s="33"/>
      <c r="B31" s="34"/>
      <c r="C31" s="34"/>
      <c r="D31" s="34"/>
      <c r="E31" s="34"/>
      <c r="F31" s="34"/>
      <c r="G31" s="34"/>
      <c r="H31" s="34"/>
      <c r="I31" s="35"/>
      <c r="J31" s="27"/>
    </row>
    <row r="32" spans="1:10" x14ac:dyDescent="0.45">
      <c r="A32" s="2" t="str">
        <f>"Tým: "&amp;INDEX(startovka!$A$1:$H$50,B32+1,8)</f>
        <v>Tým: MM</v>
      </c>
      <c r="B32" s="2">
        <f>B27+1</f>
        <v>7</v>
      </c>
      <c r="C32" s="31" t="str">
        <f>VLOOKUP(A33,startovka!A:B,2,FALSE)</f>
        <v>Tenerife Boys</v>
      </c>
      <c r="D32" s="31"/>
      <c r="E32" s="3"/>
      <c r="F32" s="8" t="s">
        <v>21</v>
      </c>
      <c r="G32" s="6" t="s">
        <v>22</v>
      </c>
      <c r="H32" s="6" t="s">
        <v>68</v>
      </c>
      <c r="I32" s="6" t="s">
        <v>30</v>
      </c>
      <c r="J32" s="27" t="s">
        <v>27</v>
      </c>
    </row>
    <row r="33" spans="1:10" ht="23.1" customHeight="1" x14ac:dyDescent="0.45">
      <c r="A33" s="32">
        <f>INDEX(startovka!$A$1:$H$50,B32+1,1)</f>
        <v>15</v>
      </c>
      <c r="B33" s="32"/>
      <c r="C33" s="4" t="s">
        <v>24</v>
      </c>
      <c r="D33" s="5" t="str">
        <f>VLOOKUP(A33,startovka!A:F,4,FALSE)</f>
        <v>Jirka</v>
      </c>
      <c r="E33" s="3"/>
      <c r="F33" s="25">
        <v>0</v>
      </c>
      <c r="G33" s="26">
        <v>0.42777777777777781</v>
      </c>
      <c r="H33" s="7"/>
      <c r="I33" s="24">
        <f>G33-F33</f>
        <v>0.42777777777777781</v>
      </c>
      <c r="J33" s="27">
        <v>1</v>
      </c>
    </row>
    <row r="34" spans="1:10" ht="23.1" customHeight="1" x14ac:dyDescent="0.45">
      <c r="A34" s="32"/>
      <c r="B34" s="32"/>
      <c r="C34" s="4" t="s">
        <v>25</v>
      </c>
      <c r="D34" s="5" t="s">
        <v>108</v>
      </c>
      <c r="E34" s="3"/>
      <c r="F34" s="25">
        <f>G33</f>
        <v>0.42777777777777781</v>
      </c>
      <c r="G34" s="26">
        <v>0.84375</v>
      </c>
      <c r="H34" s="3"/>
      <c r="I34" s="24">
        <f>G34-F34</f>
        <v>0.41597222222222219</v>
      </c>
      <c r="J34" s="27">
        <v>1</v>
      </c>
    </row>
    <row r="35" spans="1:10" ht="23.1" customHeight="1" x14ac:dyDescent="0.45">
      <c r="A35" s="32"/>
      <c r="B35" s="32"/>
      <c r="C35" s="4" t="s">
        <v>26</v>
      </c>
      <c r="D35" s="5" t="s">
        <v>107</v>
      </c>
      <c r="E35" s="3"/>
      <c r="F35" s="25">
        <f>G34</f>
        <v>0.84375</v>
      </c>
      <c r="G35" s="26">
        <v>1.2298611111111111</v>
      </c>
      <c r="H35" s="3"/>
      <c r="I35" s="24">
        <f>G35-F35</f>
        <v>0.38611111111111107</v>
      </c>
      <c r="J35" s="27">
        <v>3</v>
      </c>
    </row>
    <row r="36" spans="1:10" x14ac:dyDescent="0.45">
      <c r="A36" s="33"/>
      <c r="B36" s="34"/>
      <c r="C36" s="34"/>
      <c r="D36" s="34"/>
      <c r="E36" s="34"/>
      <c r="F36" s="34"/>
      <c r="G36" s="34"/>
      <c r="H36" s="34"/>
      <c r="I36" s="35"/>
      <c r="J36" s="27"/>
    </row>
    <row r="37" spans="1:10" x14ac:dyDescent="0.45">
      <c r="A37" s="2" t="str">
        <f>"Tým: "&amp;INDEX(startovka!$A$1:$H$50,B37+1,8)</f>
        <v>Tým: MZ</v>
      </c>
      <c r="B37" s="2">
        <f>B32+1</f>
        <v>8</v>
      </c>
      <c r="C37" s="31" t="str">
        <f>VLOOKUP(A38,startovka!A:B,2,FALSE)</f>
        <v>Poslepenci</v>
      </c>
      <c r="D37" s="31"/>
      <c r="E37" s="3"/>
      <c r="F37" s="8" t="s">
        <v>21</v>
      </c>
      <c r="G37" s="6" t="s">
        <v>22</v>
      </c>
      <c r="H37" s="6" t="s">
        <v>68</v>
      </c>
      <c r="I37" s="6" t="s">
        <v>30</v>
      </c>
      <c r="J37" s="27" t="s">
        <v>27</v>
      </c>
    </row>
    <row r="38" spans="1:10" ht="23.1" customHeight="1" x14ac:dyDescent="0.45">
      <c r="A38" s="32">
        <f>INDEX(startovka!$A$1:$H$50,B37+1,1)</f>
        <v>16</v>
      </c>
      <c r="B38" s="32"/>
      <c r="C38" s="4" t="s">
        <v>24</v>
      </c>
      <c r="D38" s="5" t="s">
        <v>202</v>
      </c>
      <c r="E38" s="3"/>
      <c r="F38" s="25">
        <v>0</v>
      </c>
      <c r="G38" s="26">
        <v>0.47986111111111113</v>
      </c>
      <c r="H38" s="7"/>
      <c r="I38" s="24">
        <f>G38-F38</f>
        <v>0.47986111111111113</v>
      </c>
      <c r="J38" s="27">
        <v>3</v>
      </c>
    </row>
    <row r="39" spans="1:10" ht="23.1" customHeight="1" x14ac:dyDescent="0.45">
      <c r="A39" s="32"/>
      <c r="B39" s="32"/>
      <c r="C39" s="4" t="s">
        <v>25</v>
      </c>
      <c r="D39" s="5" t="s">
        <v>201</v>
      </c>
      <c r="E39" s="3"/>
      <c r="F39" s="25">
        <f>G38</f>
        <v>0.47986111111111113</v>
      </c>
      <c r="G39" s="26">
        <v>0.92083333333333339</v>
      </c>
      <c r="H39" s="3"/>
      <c r="I39" s="24">
        <f>G39-F39</f>
        <v>0.44097222222222227</v>
      </c>
      <c r="J39" s="27">
        <v>2</v>
      </c>
    </row>
    <row r="40" spans="1:10" ht="23.1" customHeight="1" x14ac:dyDescent="0.45">
      <c r="A40" s="32"/>
      <c r="B40" s="32"/>
      <c r="C40" s="4" t="s">
        <v>26</v>
      </c>
      <c r="D40" s="5" t="str">
        <f>VLOOKUP(A38,startovka!A:F,6,FALSE)</f>
        <v>Maruska Netusilova</v>
      </c>
      <c r="E40" s="3"/>
      <c r="F40" s="25">
        <f>G39</f>
        <v>0.92083333333333339</v>
      </c>
      <c r="G40" s="26">
        <v>1.4451388888888888</v>
      </c>
      <c r="H40" s="3"/>
      <c r="I40" s="24">
        <f>G40-F40</f>
        <v>0.52430555555555536</v>
      </c>
      <c r="J40" s="27">
        <v>3</v>
      </c>
    </row>
    <row r="41" spans="1:10" x14ac:dyDescent="0.45">
      <c r="A41" s="33"/>
      <c r="B41" s="34"/>
      <c r="C41" s="34"/>
      <c r="D41" s="34"/>
      <c r="E41" s="34"/>
      <c r="F41" s="34"/>
      <c r="G41" s="34"/>
      <c r="H41" s="34"/>
      <c r="I41" s="35"/>
      <c r="J41" s="27"/>
    </row>
    <row r="42" spans="1:10" x14ac:dyDescent="0.45">
      <c r="A42" s="2" t="str">
        <f>"Tým: "&amp;INDEX(startovka!$A$1:$H$50,B42+1,8)</f>
        <v>Tým: MM</v>
      </c>
      <c r="B42" s="2">
        <f>B37+1</f>
        <v>9</v>
      </c>
      <c r="C42" s="31" t="str">
        <f>VLOOKUP(A43,startovka!A:B,2,FALSE)</f>
        <v>Hvězdný balet</v>
      </c>
      <c r="D42" s="31"/>
      <c r="E42" s="3"/>
      <c r="F42" s="8" t="s">
        <v>21</v>
      </c>
      <c r="G42" s="6" t="s">
        <v>22</v>
      </c>
      <c r="H42" s="6" t="s">
        <v>68</v>
      </c>
      <c r="I42" s="6" t="s">
        <v>30</v>
      </c>
      <c r="J42" s="27" t="s">
        <v>27</v>
      </c>
    </row>
    <row r="43" spans="1:10" ht="23.1" customHeight="1" x14ac:dyDescent="0.45">
      <c r="A43" s="32">
        <f>INDEX(startovka!$A$1:$H$50,B42+1,1)</f>
        <v>17</v>
      </c>
      <c r="B43" s="32"/>
      <c r="C43" s="4" t="s">
        <v>24</v>
      </c>
      <c r="D43" s="5" t="str">
        <f>VLOOKUP(A43,startovka!A:F,4,FALSE)</f>
        <v>Diego Svobi Maradona</v>
      </c>
      <c r="E43" s="3"/>
      <c r="F43" s="25">
        <v>0</v>
      </c>
      <c r="G43" s="26">
        <v>0.32916666666666666</v>
      </c>
      <c r="H43" s="7"/>
      <c r="I43" s="24">
        <f>G43-F43</f>
        <v>0.32916666666666666</v>
      </c>
      <c r="J43" s="27">
        <v>3</v>
      </c>
    </row>
    <row r="44" spans="1:10" ht="23.1" customHeight="1" x14ac:dyDescent="0.45">
      <c r="A44" s="32"/>
      <c r="B44" s="32"/>
      <c r="C44" s="4" t="s">
        <v>25</v>
      </c>
      <c r="D44" s="5" t="str">
        <f>VLOOKUP(A43,startovka!A:F,5,FALSE)</f>
        <v>Brouk</v>
      </c>
      <c r="E44" s="3"/>
      <c r="F44" s="25">
        <f>G43</f>
        <v>0.32916666666666666</v>
      </c>
      <c r="G44" s="26">
        <v>0.7416666666666667</v>
      </c>
      <c r="H44" s="3"/>
      <c r="I44" s="24">
        <f>G44-F44</f>
        <v>0.41250000000000003</v>
      </c>
      <c r="J44" s="27">
        <v>3</v>
      </c>
    </row>
    <row r="45" spans="1:10" ht="23.1" customHeight="1" x14ac:dyDescent="0.45">
      <c r="A45" s="32"/>
      <c r="B45" s="32"/>
      <c r="C45" s="4" t="s">
        <v>26</v>
      </c>
      <c r="D45" s="5" t="str">
        <f>VLOOKUP(A43,startovka!A:F,6,FALSE)</f>
        <v>Radek</v>
      </c>
      <c r="E45" s="3"/>
      <c r="F45" s="25">
        <f>G44</f>
        <v>0.7416666666666667</v>
      </c>
      <c r="G45" s="26">
        <v>1.14375</v>
      </c>
      <c r="H45" s="3"/>
      <c r="I45" s="24">
        <f>G45-F45</f>
        <v>0.40208333333333335</v>
      </c>
      <c r="J45" s="27">
        <v>3</v>
      </c>
    </row>
    <row r="46" spans="1:10" x14ac:dyDescent="0.45">
      <c r="A46" s="33"/>
      <c r="B46" s="34"/>
      <c r="C46" s="34"/>
      <c r="D46" s="34"/>
      <c r="E46" s="34"/>
      <c r="F46" s="34"/>
      <c r="G46" s="34"/>
      <c r="H46" s="34"/>
      <c r="I46" s="35"/>
      <c r="J46" s="27"/>
    </row>
    <row r="47" spans="1:10" x14ac:dyDescent="0.45">
      <c r="A47" s="2" t="str">
        <f>"Tým: "&amp;INDEX(startovka!$A$1:$H$50,B47+1,8)</f>
        <v>Tým: MM</v>
      </c>
      <c r="B47" s="2">
        <f>B42+1</f>
        <v>10</v>
      </c>
      <c r="C47" s="31" t="str">
        <f>VLOOKUP(A48,startovka!A:B,2,FALSE)</f>
        <v>Pivní píči</v>
      </c>
      <c r="D47" s="31"/>
      <c r="E47" s="3"/>
      <c r="F47" s="8" t="s">
        <v>21</v>
      </c>
      <c r="G47" s="6" t="s">
        <v>22</v>
      </c>
      <c r="H47" s="6" t="s">
        <v>68</v>
      </c>
      <c r="I47" s="6" t="s">
        <v>23</v>
      </c>
      <c r="J47" s="27" t="s">
        <v>27</v>
      </c>
    </row>
    <row r="48" spans="1:10" ht="23.1" customHeight="1" x14ac:dyDescent="0.45">
      <c r="A48" s="32">
        <f>INDEX(startovka!$A$1:$H$50,B47+1,1)</f>
        <v>18</v>
      </c>
      <c r="B48" s="32"/>
      <c r="C48" s="4" t="s">
        <v>24</v>
      </c>
      <c r="D48" s="5" t="str">
        <f>VLOOKUP(A48,startovka!A:F,4,FALSE)</f>
        <v>Mara</v>
      </c>
      <c r="E48" s="3"/>
      <c r="F48" s="25">
        <v>0</v>
      </c>
      <c r="G48" s="26">
        <v>0.4145833333333333</v>
      </c>
      <c r="H48" s="7"/>
      <c r="I48" s="24">
        <f>G48-F48</f>
        <v>0.4145833333333333</v>
      </c>
      <c r="J48" s="27">
        <v>3</v>
      </c>
    </row>
    <row r="49" spans="1:10" ht="23.1" customHeight="1" x14ac:dyDescent="0.45">
      <c r="A49" s="32"/>
      <c r="B49" s="32"/>
      <c r="C49" s="4" t="s">
        <v>25</v>
      </c>
      <c r="D49" s="5" t="str">
        <f>VLOOKUP(A48,startovka!A:F,5,FALSE)</f>
        <v>Martin</v>
      </c>
      <c r="E49" s="3"/>
      <c r="F49" s="25">
        <f>G48</f>
        <v>0.4145833333333333</v>
      </c>
      <c r="G49" s="26">
        <v>0.81111111111111101</v>
      </c>
      <c r="H49" s="3"/>
      <c r="I49" s="24">
        <f>G49-F49</f>
        <v>0.3965277777777777</v>
      </c>
      <c r="J49" s="27">
        <v>2</v>
      </c>
    </row>
    <row r="50" spans="1:10" ht="23.1" customHeight="1" x14ac:dyDescent="0.45">
      <c r="A50" s="32"/>
      <c r="B50" s="32"/>
      <c r="C50" s="4" t="s">
        <v>26</v>
      </c>
      <c r="D50" s="5" t="str">
        <f>VLOOKUP(A48,startovka!A:F,6,FALSE)</f>
        <v>Matej</v>
      </c>
      <c r="E50" s="3"/>
      <c r="F50" s="25">
        <f>G49</f>
        <v>0.81111111111111101</v>
      </c>
      <c r="G50" s="26">
        <v>1.2673611111111112</v>
      </c>
      <c r="H50" s="3"/>
      <c r="I50" s="24">
        <f>G50-F50</f>
        <v>0.45625000000000016</v>
      </c>
      <c r="J50" s="27">
        <v>2</v>
      </c>
    </row>
    <row r="51" spans="1:10" ht="19.25" customHeight="1" x14ac:dyDescent="0.45">
      <c r="A51" s="33"/>
      <c r="B51" s="34"/>
      <c r="C51" s="34"/>
      <c r="D51" s="34"/>
      <c r="E51" s="34"/>
      <c r="F51" s="34"/>
      <c r="G51" s="34"/>
      <c r="H51" s="34"/>
      <c r="I51" s="35"/>
      <c r="J51" s="27"/>
    </row>
    <row r="52" spans="1:10" x14ac:dyDescent="0.45">
      <c r="A52" s="2" t="str">
        <f>"Tým: "&amp;INDEX(startovka!$A$1:$H$50,B52+1,8)</f>
        <v>Tým: MM</v>
      </c>
      <c r="B52" s="2">
        <f>B47+1</f>
        <v>11</v>
      </c>
      <c r="C52" s="31" t="str">
        <f>VLOOKUP(A53,startovka!A:B,2,FALSE)</f>
        <v>Abstinenční běhny</v>
      </c>
      <c r="D52" s="31"/>
      <c r="E52" s="3"/>
      <c r="F52" s="8" t="s">
        <v>21</v>
      </c>
      <c r="G52" s="6" t="s">
        <v>22</v>
      </c>
      <c r="H52" s="6" t="s">
        <v>68</v>
      </c>
      <c r="I52" s="6" t="s">
        <v>23</v>
      </c>
      <c r="J52" s="27" t="s">
        <v>27</v>
      </c>
    </row>
    <row r="53" spans="1:10" ht="23.1" customHeight="1" x14ac:dyDescent="0.45">
      <c r="A53" s="32">
        <f>INDEX(startovka!$A$1:$H$50,B52+1,1)</f>
        <v>19</v>
      </c>
      <c r="B53" s="32"/>
      <c r="C53" s="4" t="s">
        <v>24</v>
      </c>
      <c r="D53" s="5" t="str">
        <f>VLOOKUP(A53,startovka!A:F,4,FALSE)</f>
        <v>Teplý Ondra</v>
      </c>
      <c r="E53" s="3"/>
      <c r="F53" s="25">
        <v>0</v>
      </c>
      <c r="G53" s="26" t="s">
        <v>228</v>
      </c>
      <c r="H53" s="7"/>
      <c r="I53" s="24" t="e">
        <f>G53-F53</f>
        <v>#VALUE!</v>
      </c>
      <c r="J53" s="27"/>
    </row>
    <row r="54" spans="1:10" ht="23.1" customHeight="1" x14ac:dyDescent="0.45">
      <c r="A54" s="32"/>
      <c r="B54" s="32"/>
      <c r="C54" s="4" t="s">
        <v>25</v>
      </c>
      <c r="D54" s="5" t="str">
        <f>VLOOKUP(A53,startovka!A:F,5,FALSE)</f>
        <v>Teplý Štěpán</v>
      </c>
      <c r="E54" s="3"/>
      <c r="F54" s="25" t="str">
        <f>G53</f>
        <v>n-a</v>
      </c>
      <c r="G54" s="26" t="s">
        <v>228</v>
      </c>
      <c r="H54" s="3"/>
      <c r="I54" s="24" t="e">
        <f>G54-F54</f>
        <v>#VALUE!</v>
      </c>
      <c r="J54" s="27"/>
    </row>
    <row r="55" spans="1:10" ht="23.1" customHeight="1" x14ac:dyDescent="0.45">
      <c r="A55" s="32"/>
      <c r="B55" s="32"/>
      <c r="C55" s="4" t="s">
        <v>26</v>
      </c>
      <c r="D55" s="5" t="str">
        <f>VLOOKUP(A53,startovka!A:F,6,FALSE)</f>
        <v>Morová Šleha</v>
      </c>
      <c r="E55" s="3"/>
      <c r="F55" s="25" t="str">
        <f>G54</f>
        <v>n-a</v>
      </c>
      <c r="G55" s="26" t="s">
        <v>228</v>
      </c>
      <c r="H55" s="3"/>
      <c r="I55" s="24" t="e">
        <f>G55-F55</f>
        <v>#VALUE!</v>
      </c>
      <c r="J55" s="27"/>
    </row>
    <row r="56" spans="1:10" x14ac:dyDescent="0.45">
      <c r="A56" s="33"/>
      <c r="B56" s="34"/>
      <c r="C56" s="34"/>
      <c r="D56" s="34"/>
      <c r="E56" s="34"/>
      <c r="F56" s="34"/>
      <c r="G56" s="34"/>
      <c r="H56" s="34"/>
      <c r="I56" s="35"/>
      <c r="J56" s="27"/>
    </row>
    <row r="57" spans="1:10" x14ac:dyDescent="0.45">
      <c r="A57" s="2" t="str">
        <f>"Tým: "&amp;INDEX(startovka!$A$1:$H$50,B57+1,8)</f>
        <v>Tým: MZ</v>
      </c>
      <c r="B57" s="2">
        <f>B52+1</f>
        <v>12</v>
      </c>
      <c r="C57" s="31" t="str">
        <f>VLOOKUP(A58,startovka!A:B,2,FALSE)</f>
        <v>Tupe Tretry</v>
      </c>
      <c r="D57" s="31"/>
      <c r="E57" s="3"/>
      <c r="F57" s="8" t="s">
        <v>21</v>
      </c>
      <c r="G57" s="6" t="s">
        <v>22</v>
      </c>
      <c r="H57" s="6" t="s">
        <v>68</v>
      </c>
      <c r="I57" s="6" t="s">
        <v>23</v>
      </c>
      <c r="J57" s="27" t="s">
        <v>27</v>
      </c>
    </row>
    <row r="58" spans="1:10" ht="23.1" customHeight="1" x14ac:dyDescent="0.45">
      <c r="A58" s="32">
        <f>INDEX(startovka!$A$1:$H$50,B57+1,1)</f>
        <v>20</v>
      </c>
      <c r="B58" s="32"/>
      <c r="C58" s="4" t="s">
        <v>24</v>
      </c>
      <c r="D58" s="5" t="str">
        <f>VLOOKUP(A58,startovka!A:F,4,FALSE)</f>
        <v>Martin</v>
      </c>
      <c r="E58" s="3"/>
      <c r="F58" s="25">
        <v>0</v>
      </c>
      <c r="G58" s="26">
        <v>0.3972222222222222</v>
      </c>
      <c r="H58" s="7"/>
      <c r="I58" s="24">
        <f>G58-F58</f>
        <v>0.3972222222222222</v>
      </c>
      <c r="J58" s="27">
        <v>3</v>
      </c>
    </row>
    <row r="59" spans="1:10" ht="23.1" customHeight="1" x14ac:dyDescent="0.45">
      <c r="A59" s="32"/>
      <c r="B59" s="32"/>
      <c r="C59" s="4" t="s">
        <v>25</v>
      </c>
      <c r="D59" s="5" t="str">
        <f>VLOOKUP(A58,startovka!A:F,5,FALSE)</f>
        <v>Pavla</v>
      </c>
      <c r="E59" s="3"/>
      <c r="F59" s="25">
        <f>G58</f>
        <v>0.3972222222222222</v>
      </c>
      <c r="G59" s="26">
        <v>0.85625000000000007</v>
      </c>
      <c r="H59" s="3"/>
      <c r="I59" s="24">
        <f>G59-F59</f>
        <v>0.45902777777777787</v>
      </c>
      <c r="J59" s="27">
        <v>3</v>
      </c>
    </row>
    <row r="60" spans="1:10" ht="23.1" customHeight="1" x14ac:dyDescent="0.45">
      <c r="A60" s="32"/>
      <c r="B60" s="32"/>
      <c r="C60" s="4" t="s">
        <v>26</v>
      </c>
      <c r="D60" s="5" t="str">
        <f>VLOOKUP(A58,startovka!A:F,6,FALSE)</f>
        <v>Dan</v>
      </c>
      <c r="E60" s="3"/>
      <c r="F60" s="25">
        <f>G59</f>
        <v>0.85625000000000007</v>
      </c>
      <c r="G60" s="26">
        <v>1.4506944444444445</v>
      </c>
      <c r="H60" s="3" t="s">
        <v>229</v>
      </c>
      <c r="I60" s="24">
        <f>G60-F60</f>
        <v>0.59444444444444444</v>
      </c>
      <c r="J60" s="27">
        <v>2</v>
      </c>
    </row>
    <row r="61" spans="1:10" x14ac:dyDescent="0.45">
      <c r="A61" s="33"/>
      <c r="B61" s="34"/>
      <c r="C61" s="34"/>
      <c r="D61" s="34"/>
      <c r="E61" s="34"/>
      <c r="F61" s="34"/>
      <c r="G61" s="34"/>
      <c r="H61" s="34"/>
      <c r="I61" s="35"/>
      <c r="J61" s="27"/>
    </row>
    <row r="62" spans="1:10" x14ac:dyDescent="0.45">
      <c r="A62" s="2" t="str">
        <f>"Tým: "&amp;INDEX(startovka!$A$1:$H$50,B62+1,8)</f>
        <v>Tým: MZ</v>
      </c>
      <c r="B62" s="2">
        <f>B57+1</f>
        <v>13</v>
      </c>
      <c r="C62" s="31" t="str">
        <f>VLOOKUP(A63,startovka!A:B,2,FALSE)</f>
        <v>Rakety</v>
      </c>
      <c r="D62" s="31"/>
      <c r="E62" s="3"/>
      <c r="F62" s="8" t="s">
        <v>21</v>
      </c>
      <c r="G62" s="6" t="s">
        <v>22</v>
      </c>
      <c r="H62" s="6" t="s">
        <v>68</v>
      </c>
      <c r="I62" s="6" t="s">
        <v>23</v>
      </c>
      <c r="J62" s="27" t="s">
        <v>27</v>
      </c>
    </row>
    <row r="63" spans="1:10" ht="23.1" customHeight="1" x14ac:dyDescent="0.45">
      <c r="A63" s="32">
        <f>INDEX(startovka!$A$1:$H$50,B62+1,1)</f>
        <v>21</v>
      </c>
      <c r="B63" s="32"/>
      <c r="C63" s="4" t="s">
        <v>24</v>
      </c>
      <c r="D63" s="5" t="str">
        <f>VLOOKUP(A63,startovka!A:F,4,FALSE)</f>
        <v>Petra Schwabova</v>
      </c>
      <c r="E63" s="3"/>
      <c r="F63" s="25">
        <v>0</v>
      </c>
      <c r="G63" s="26">
        <v>0.52361111111111114</v>
      </c>
      <c r="H63" s="7"/>
      <c r="I63" s="24">
        <f>G63-F63</f>
        <v>0.52361111111111114</v>
      </c>
      <c r="J63" s="27">
        <v>3</v>
      </c>
    </row>
    <row r="64" spans="1:10" ht="23.1" customHeight="1" x14ac:dyDescent="0.45">
      <c r="A64" s="32"/>
      <c r="B64" s="32"/>
      <c r="C64" s="4" t="s">
        <v>25</v>
      </c>
      <c r="D64" s="5" t="str">
        <f>VLOOKUP(A63,startovka!A:F,5,FALSE)</f>
        <v>Dominika Langrova</v>
      </c>
      <c r="E64" s="3"/>
      <c r="F64" s="25">
        <f>G63</f>
        <v>0.52361111111111114</v>
      </c>
      <c r="G64" s="26">
        <v>1.1895833333333334</v>
      </c>
      <c r="H64" s="3"/>
      <c r="I64" s="24">
        <f>G64-F64</f>
        <v>0.6659722222222223</v>
      </c>
      <c r="J64" s="27">
        <v>3</v>
      </c>
    </row>
    <row r="65" spans="1:10" ht="23.1" customHeight="1" x14ac:dyDescent="0.45">
      <c r="A65" s="32"/>
      <c r="B65" s="32"/>
      <c r="C65" s="4" t="s">
        <v>26</v>
      </c>
      <c r="D65" s="5" t="str">
        <f>VLOOKUP(A63,startovka!A:F,6,FALSE)</f>
        <v>Tomas Kotula</v>
      </c>
      <c r="E65" s="3"/>
      <c r="F65" s="25">
        <f>G64</f>
        <v>1.1895833333333334</v>
      </c>
      <c r="G65" s="26">
        <v>1.7395833333333333</v>
      </c>
      <c r="H65" s="3"/>
      <c r="I65" s="24">
        <f>G65-F65</f>
        <v>0.54999999999999982</v>
      </c>
      <c r="J65" s="27">
        <v>3</v>
      </c>
    </row>
    <row r="66" spans="1:10" x14ac:dyDescent="0.45">
      <c r="A66" s="33"/>
      <c r="B66" s="34"/>
      <c r="C66" s="34"/>
      <c r="D66" s="34"/>
      <c r="E66" s="34"/>
      <c r="F66" s="34"/>
      <c r="G66" s="34"/>
      <c r="H66" s="34"/>
      <c r="I66" s="35"/>
      <c r="J66" s="27"/>
    </row>
    <row r="67" spans="1:10" x14ac:dyDescent="0.45">
      <c r="A67" s="2" t="str">
        <f>"Tým: "&amp;INDEX(startovka!$A$1:$H$50,B67+1,8)</f>
        <v>Tým: MZ</v>
      </c>
      <c r="B67" s="2">
        <f>B62+1</f>
        <v>14</v>
      </c>
      <c r="C67" s="31" t="str">
        <f>VLOOKUP(A68,startovka!A:B,2,FALSE)</f>
        <v>Žíznivé svině</v>
      </c>
      <c r="D67" s="31"/>
      <c r="E67" s="3"/>
      <c r="F67" s="8" t="s">
        <v>21</v>
      </c>
      <c r="G67" s="6" t="s">
        <v>22</v>
      </c>
      <c r="H67" s="6" t="s">
        <v>68</v>
      </c>
      <c r="I67" s="6" t="s">
        <v>30</v>
      </c>
      <c r="J67" s="27" t="s">
        <v>27</v>
      </c>
    </row>
    <row r="68" spans="1:10" ht="23.1" customHeight="1" x14ac:dyDescent="0.45">
      <c r="A68" s="32">
        <f>INDEX(startovka!$A$1:$H$50,B67+1,1)</f>
        <v>22</v>
      </c>
      <c r="B68" s="32"/>
      <c r="C68" s="4" t="s">
        <v>24</v>
      </c>
      <c r="D68" s="5" t="str">
        <f>VLOOKUP(A68,startovka!A:F,4,FALSE)</f>
        <v>Lucie Strnadová</v>
      </c>
      <c r="E68" s="3"/>
      <c r="F68" s="25">
        <v>0</v>
      </c>
      <c r="G68" s="26">
        <v>0.43611111111111112</v>
      </c>
      <c r="H68" s="7"/>
      <c r="I68" s="24">
        <f>G68-F68</f>
        <v>0.43611111111111112</v>
      </c>
      <c r="J68" s="27">
        <v>1</v>
      </c>
    </row>
    <row r="69" spans="1:10" ht="23.1" customHeight="1" x14ac:dyDescent="0.45">
      <c r="A69" s="32"/>
      <c r="B69" s="32"/>
      <c r="C69" s="4" t="s">
        <v>25</v>
      </c>
      <c r="D69" s="5" t="str">
        <f>VLOOKUP(A68,startovka!A:F,5,FALSE)</f>
        <v>Tomáš Vintr</v>
      </c>
      <c r="E69" s="3"/>
      <c r="F69" s="25">
        <f>G68</f>
        <v>0.43611111111111112</v>
      </c>
      <c r="G69" s="26">
        <v>0.90277777777777779</v>
      </c>
      <c r="H69" s="3"/>
      <c r="I69" s="24">
        <f>G69-F69</f>
        <v>0.46666666666666667</v>
      </c>
      <c r="J69" s="27">
        <v>2</v>
      </c>
    </row>
    <row r="70" spans="1:10" ht="23.1" customHeight="1" x14ac:dyDescent="0.45">
      <c r="A70" s="32"/>
      <c r="B70" s="32"/>
      <c r="C70" s="4" t="s">
        <v>26</v>
      </c>
      <c r="D70" s="5" t="str">
        <f>VLOOKUP(A68,startovka!A:F,6,FALSE)</f>
        <v>Michal Bartůněk</v>
      </c>
      <c r="E70" s="3"/>
      <c r="F70" s="25">
        <f>G69</f>
        <v>0.90277777777777779</v>
      </c>
      <c r="G70" s="26">
        <v>1.3270833333333334</v>
      </c>
      <c r="H70" s="3"/>
      <c r="I70" s="24">
        <f>G70-F70</f>
        <v>0.4243055555555556</v>
      </c>
      <c r="J70" s="27">
        <v>3</v>
      </c>
    </row>
    <row r="71" spans="1:10" x14ac:dyDescent="0.45">
      <c r="A71" s="33"/>
      <c r="B71" s="34"/>
      <c r="C71" s="34"/>
      <c r="D71" s="34"/>
      <c r="E71" s="34"/>
      <c r="F71" s="34"/>
      <c r="G71" s="34"/>
      <c r="H71" s="34"/>
      <c r="I71" s="35"/>
      <c r="J71" s="27"/>
    </row>
    <row r="72" spans="1:10" x14ac:dyDescent="0.45">
      <c r="A72" s="2" t="str">
        <f>"Tým: "&amp;INDEX(startovka!$A$1:$H$50,B72+1,8)</f>
        <v>Tým: MM</v>
      </c>
      <c r="B72" s="2">
        <f>B67+1</f>
        <v>15</v>
      </c>
      <c r="C72" s="31" t="str">
        <f>VLOOKUP(A73,startovka!A:B,2,FALSE)</f>
        <v>Mladé páky</v>
      </c>
      <c r="D72" s="31"/>
      <c r="E72" s="3"/>
      <c r="F72" s="8" t="s">
        <v>21</v>
      </c>
      <c r="G72" s="6" t="s">
        <v>22</v>
      </c>
      <c r="H72" s="6" t="s">
        <v>68</v>
      </c>
      <c r="I72" s="6" t="s">
        <v>30</v>
      </c>
      <c r="J72" s="27" t="s">
        <v>27</v>
      </c>
    </row>
    <row r="73" spans="1:10" ht="23.1" customHeight="1" x14ac:dyDescent="0.45">
      <c r="A73" s="32">
        <f>INDEX(startovka!$A$1:$H$50,B72+1,1)</f>
        <v>23</v>
      </c>
      <c r="B73" s="32"/>
      <c r="C73" s="4" t="s">
        <v>24</v>
      </c>
      <c r="D73" s="5" t="str">
        <f>VLOOKUP(A73,startovka!A:F,4,FALSE)</f>
        <v>Lukáš Kalecký</v>
      </c>
      <c r="E73" s="3"/>
      <c r="F73" s="25">
        <v>0</v>
      </c>
      <c r="G73" s="26">
        <v>0.38194444444444442</v>
      </c>
      <c r="H73" s="7"/>
      <c r="I73" s="24">
        <f>G73-F73</f>
        <v>0.38194444444444442</v>
      </c>
      <c r="J73" s="27">
        <v>3</v>
      </c>
    </row>
    <row r="74" spans="1:10" ht="23.1" customHeight="1" x14ac:dyDescent="0.45">
      <c r="A74" s="32"/>
      <c r="B74" s="32"/>
      <c r="C74" s="4" t="s">
        <v>25</v>
      </c>
      <c r="D74" s="5" t="str">
        <f>VLOOKUP(A73,startovka!A:F,5,FALSE)</f>
        <v>Radoslav Petrányi</v>
      </c>
      <c r="E74" s="3"/>
      <c r="F74" s="25">
        <f>G73</f>
        <v>0.38194444444444442</v>
      </c>
      <c r="G74" s="26">
        <v>0.80763888888888891</v>
      </c>
      <c r="H74" s="3"/>
      <c r="I74" s="24">
        <f>G74-F74</f>
        <v>0.42569444444444449</v>
      </c>
      <c r="J74" s="27">
        <v>3</v>
      </c>
    </row>
    <row r="75" spans="1:10" ht="23.1" customHeight="1" x14ac:dyDescent="0.45">
      <c r="A75" s="32"/>
      <c r="B75" s="32"/>
      <c r="C75" s="4" t="s">
        <v>26</v>
      </c>
      <c r="D75" s="5" t="str">
        <f>VLOOKUP(A73,startovka!A:F,6,FALSE)</f>
        <v>Petr Eliáš</v>
      </c>
      <c r="E75" s="3"/>
      <c r="F75" s="25">
        <f>G74</f>
        <v>0.80763888888888891</v>
      </c>
      <c r="G75" s="26">
        <v>1.1895833333333334</v>
      </c>
      <c r="H75" s="3"/>
      <c r="I75" s="24">
        <f>G75-F75</f>
        <v>0.38194444444444453</v>
      </c>
      <c r="J75" s="27">
        <v>2</v>
      </c>
    </row>
    <row r="76" spans="1:10" ht="22.8" customHeight="1" x14ac:dyDescent="0.45">
      <c r="A76" s="33"/>
      <c r="B76" s="34"/>
      <c r="C76" s="34"/>
      <c r="D76" s="34"/>
      <c r="E76" s="34"/>
      <c r="F76" s="34"/>
      <c r="G76" s="34"/>
      <c r="H76" s="34"/>
      <c r="I76" s="35"/>
      <c r="J76" s="27"/>
    </row>
    <row r="77" spans="1:10" x14ac:dyDescent="0.45">
      <c r="A77" s="2" t="str">
        <f>"Tým: "&amp;INDEX(startovka!$A$1:$H$50,B77+1,8)</f>
        <v>Tým: ZZ</v>
      </c>
      <c r="B77" s="2">
        <f>B72+1</f>
        <v>16</v>
      </c>
      <c r="C77" s="31" t="str">
        <f>VLOOKUP(A78,startovka!A:B,2,FALSE)</f>
        <v>Divoké maminy</v>
      </c>
      <c r="D77" s="31"/>
      <c r="E77" s="3"/>
      <c r="F77" s="8" t="s">
        <v>21</v>
      </c>
      <c r="G77" s="6" t="s">
        <v>22</v>
      </c>
      <c r="H77" s="6" t="s">
        <v>68</v>
      </c>
      <c r="I77" s="6" t="s">
        <v>30</v>
      </c>
      <c r="J77" s="27" t="s">
        <v>27</v>
      </c>
    </row>
    <row r="78" spans="1:10" ht="23.1" customHeight="1" x14ac:dyDescent="0.45">
      <c r="A78" s="32">
        <f>INDEX(startovka!$A$1:$H$50,B77+1,1)</f>
        <v>24</v>
      </c>
      <c r="B78" s="32"/>
      <c r="C78" s="4" t="s">
        <v>24</v>
      </c>
      <c r="D78" s="5" t="str">
        <f>VLOOKUP(A78,startovka!A:F,4,FALSE)</f>
        <v>Janka Bitalová</v>
      </c>
      <c r="E78" s="3"/>
      <c r="F78" s="25">
        <v>0</v>
      </c>
      <c r="G78" s="26">
        <v>0.51666666666666672</v>
      </c>
      <c r="H78" s="7"/>
      <c r="I78" s="24">
        <f>G78-F78</f>
        <v>0.51666666666666672</v>
      </c>
      <c r="J78" s="27">
        <v>0</v>
      </c>
    </row>
    <row r="79" spans="1:10" ht="23.1" customHeight="1" x14ac:dyDescent="0.45">
      <c r="A79" s="32"/>
      <c r="B79" s="32"/>
      <c r="C79" s="4" t="s">
        <v>25</v>
      </c>
      <c r="D79" s="5" t="str">
        <f>VLOOKUP(A78,startovka!A:F,5,FALSE)</f>
        <v xml:space="preserve">Zdenka Stehlíková </v>
      </c>
      <c r="E79" s="3"/>
      <c r="F79" s="25">
        <f>G78</f>
        <v>0.51666666666666672</v>
      </c>
      <c r="G79" s="26">
        <v>1.0868055555555556</v>
      </c>
      <c r="H79" s="3"/>
      <c r="I79" s="24">
        <f>G79-F79</f>
        <v>0.57013888888888886</v>
      </c>
      <c r="J79" s="27">
        <v>3</v>
      </c>
    </row>
    <row r="80" spans="1:10" ht="23.1" customHeight="1" x14ac:dyDescent="0.45">
      <c r="A80" s="32"/>
      <c r="B80" s="32"/>
      <c r="C80" s="4" t="s">
        <v>26</v>
      </c>
      <c r="D80" s="5" t="str">
        <f>VLOOKUP(A78,startovka!A:F,6,FALSE)</f>
        <v>Míša Šimonková</v>
      </c>
      <c r="E80" s="3"/>
      <c r="F80" s="25">
        <f>G79</f>
        <v>1.0868055555555556</v>
      </c>
      <c r="G80" s="26">
        <v>1.6979166666666667</v>
      </c>
      <c r="H80" s="3"/>
      <c r="I80" s="24">
        <f>G80-F80</f>
        <v>0.61111111111111116</v>
      </c>
      <c r="J80" s="27">
        <v>2</v>
      </c>
    </row>
    <row r="81" spans="1:10" x14ac:dyDescent="0.45">
      <c r="A81" s="33"/>
      <c r="B81" s="34"/>
      <c r="C81" s="34"/>
      <c r="D81" s="34"/>
      <c r="E81" s="34"/>
      <c r="F81" s="34"/>
      <c r="G81" s="34"/>
      <c r="H81" s="34"/>
      <c r="I81" s="35"/>
      <c r="J81" s="27"/>
    </row>
    <row r="82" spans="1:10" x14ac:dyDescent="0.45">
      <c r="A82" s="2" t="str">
        <f>"Tým: "&amp;INDEX(startovka!$A$1:$H$50,B82+1,8)</f>
        <v>Tým: MZ</v>
      </c>
      <c r="B82" s="2">
        <f>B77+1</f>
        <v>17</v>
      </c>
      <c r="C82" s="31" t="str">
        <f>VLOOKUP(A83,startovka!A:B,2,FALSE)</f>
        <v>Predatoři</v>
      </c>
      <c r="D82" s="31"/>
      <c r="E82" s="3"/>
      <c r="F82" s="8" t="s">
        <v>21</v>
      </c>
      <c r="G82" s="6" t="s">
        <v>22</v>
      </c>
      <c r="H82" s="6" t="s">
        <v>68</v>
      </c>
      <c r="I82" s="6" t="s">
        <v>23</v>
      </c>
      <c r="J82" s="27" t="s">
        <v>27</v>
      </c>
    </row>
    <row r="83" spans="1:10" ht="23.1" customHeight="1" x14ac:dyDescent="0.45">
      <c r="A83" s="32">
        <f>INDEX(startovka!$A$1:$H$50,B82+1,1)</f>
        <v>25</v>
      </c>
      <c r="B83" s="32"/>
      <c r="C83" s="4" t="s">
        <v>24</v>
      </c>
      <c r="D83" s="5" t="str">
        <f>VLOOKUP(A83,startovka!A:F,4,FALSE)</f>
        <v>Romana Pohankovs</v>
      </c>
      <c r="E83" s="3"/>
      <c r="F83" s="25">
        <v>0</v>
      </c>
      <c r="G83" s="26">
        <v>0.84513888888888899</v>
      </c>
      <c r="H83" s="7"/>
      <c r="I83" s="24">
        <f>G83-F83</f>
        <v>0.84513888888888899</v>
      </c>
      <c r="J83" s="27">
        <v>2</v>
      </c>
    </row>
    <row r="84" spans="1:10" ht="23.1" customHeight="1" x14ac:dyDescent="0.45">
      <c r="A84" s="32"/>
      <c r="B84" s="32"/>
      <c r="C84" s="4" t="s">
        <v>25</v>
      </c>
      <c r="D84" s="5" t="str">
        <f>VLOOKUP(A83,startovka!A:F,5,FALSE)</f>
        <v>Iveta Schickova</v>
      </c>
      <c r="E84" s="3"/>
      <c r="F84" s="25">
        <f>G83</f>
        <v>0.84513888888888899</v>
      </c>
      <c r="G84" s="26">
        <v>1.5402777777777779</v>
      </c>
      <c r="H84" s="3"/>
      <c r="I84" s="24">
        <f>G84-F84</f>
        <v>0.69513888888888886</v>
      </c>
      <c r="J84" s="27">
        <v>2</v>
      </c>
    </row>
    <row r="85" spans="1:10" ht="23.1" customHeight="1" x14ac:dyDescent="0.45">
      <c r="A85" s="32"/>
      <c r="B85" s="32"/>
      <c r="C85" s="4" t="s">
        <v>26</v>
      </c>
      <c r="D85" s="5" t="str">
        <f>VLOOKUP(A83,startovka!A:F,6,FALSE)</f>
        <v>Petr Slezak</v>
      </c>
      <c r="E85" s="3"/>
      <c r="F85" s="25">
        <f>G84</f>
        <v>1.5402777777777779</v>
      </c>
      <c r="G85" s="26">
        <v>2.3374999999999999</v>
      </c>
      <c r="H85" s="3"/>
      <c r="I85" s="24">
        <f>G85-F85</f>
        <v>0.79722222222222205</v>
      </c>
      <c r="J85" s="27">
        <v>3</v>
      </c>
    </row>
    <row r="86" spans="1:10" x14ac:dyDescent="0.45">
      <c r="A86" s="33"/>
      <c r="B86" s="34"/>
      <c r="C86" s="34"/>
      <c r="D86" s="34"/>
      <c r="E86" s="34"/>
      <c r="F86" s="34"/>
      <c r="G86" s="34"/>
      <c r="H86" s="34"/>
      <c r="I86" s="35"/>
      <c r="J86" s="27"/>
    </row>
    <row r="87" spans="1:10" x14ac:dyDescent="0.45">
      <c r="A87" s="2" t="str">
        <f>"Tým: "&amp;INDEX(startovka!$A$1:$H$50,B87+1,8)</f>
        <v>Tým: MM</v>
      </c>
      <c r="B87" s="2">
        <f>B82+1</f>
        <v>18</v>
      </c>
      <c r="C87" s="31" t="str">
        <f>VLOOKUP(A88,startovka!A:B,2,FALSE)</f>
        <v xml:space="preserve">Arab má honičku </v>
      </c>
      <c r="D87" s="31"/>
      <c r="E87" s="3"/>
      <c r="F87" s="8" t="s">
        <v>21</v>
      </c>
      <c r="G87" s="6" t="s">
        <v>22</v>
      </c>
      <c r="H87" s="6" t="s">
        <v>68</v>
      </c>
      <c r="I87" s="6" t="s">
        <v>23</v>
      </c>
      <c r="J87" s="27" t="s">
        <v>27</v>
      </c>
    </row>
    <row r="88" spans="1:10" ht="23.1" customHeight="1" x14ac:dyDescent="0.45">
      <c r="A88" s="32">
        <f>INDEX(startovka!$A$1:$H$50,B87+1,1)</f>
        <v>26</v>
      </c>
      <c r="B88" s="32"/>
      <c r="C88" s="4" t="s">
        <v>24</v>
      </c>
      <c r="D88" s="5" t="str">
        <f>VLOOKUP(A88,startovka!A:F,4,FALSE)</f>
        <v>Petr Pohanka</v>
      </c>
      <c r="E88" s="3"/>
      <c r="F88" s="25">
        <v>0</v>
      </c>
      <c r="G88" s="26">
        <v>0.65972222222222221</v>
      </c>
      <c r="H88" s="7"/>
      <c r="I88" s="24">
        <f>G88-F88</f>
        <v>0.65972222222222221</v>
      </c>
      <c r="J88" s="27">
        <v>2</v>
      </c>
    </row>
    <row r="89" spans="1:10" ht="23.1" customHeight="1" x14ac:dyDescent="0.45">
      <c r="A89" s="32"/>
      <c r="B89" s="32"/>
      <c r="C89" s="4" t="s">
        <v>25</v>
      </c>
      <c r="D89" s="5" t="str">
        <f>VLOOKUP(A88,startovka!A:F,5,FALSE)</f>
        <v>Jirka Stejskal</v>
      </c>
      <c r="E89" s="3"/>
      <c r="F89" s="25">
        <f>G88</f>
        <v>0.65972222222222221</v>
      </c>
      <c r="G89" s="26">
        <v>1.3666666666666665</v>
      </c>
      <c r="H89" s="3"/>
      <c r="I89" s="24">
        <f>G89-F89</f>
        <v>0.70694444444444426</v>
      </c>
      <c r="J89" s="27">
        <v>3</v>
      </c>
    </row>
    <row r="90" spans="1:10" ht="23.1" customHeight="1" x14ac:dyDescent="0.45">
      <c r="A90" s="32"/>
      <c r="B90" s="32"/>
      <c r="C90" s="4" t="s">
        <v>26</v>
      </c>
      <c r="D90" s="5" t="str">
        <f>VLOOKUP(A88,startovka!A:F,6,FALSE)</f>
        <v>Miroslav Schick</v>
      </c>
      <c r="E90" s="3"/>
      <c r="F90" s="25">
        <f>G89</f>
        <v>1.3666666666666665</v>
      </c>
      <c r="G90" s="26">
        <v>1.9631944444444445</v>
      </c>
      <c r="H90" s="3"/>
      <c r="I90" s="24">
        <f>G90-F90</f>
        <v>0.59652777777777799</v>
      </c>
      <c r="J90" s="27">
        <v>2</v>
      </c>
    </row>
    <row r="91" spans="1:10" x14ac:dyDescent="0.45">
      <c r="A91" s="33"/>
      <c r="B91" s="34"/>
      <c r="C91" s="34"/>
      <c r="D91" s="34"/>
      <c r="E91" s="34"/>
      <c r="F91" s="34"/>
      <c r="G91" s="34"/>
      <c r="H91" s="34"/>
      <c r="I91" s="35"/>
      <c r="J91" s="27"/>
    </row>
    <row r="92" spans="1:10" x14ac:dyDescent="0.45">
      <c r="A92" s="2" t="str">
        <f>"Tým: "&amp;INDEX(startovka!$A$1:$H$50,B92+1,8)</f>
        <v>Tým: MM</v>
      </c>
      <c r="B92" s="2">
        <f>B87+1</f>
        <v>19</v>
      </c>
      <c r="C92" s="31" t="str">
        <f>VLOOKUP(A93,startovka!A:B,2,FALSE)</f>
        <v>Los Promilos A</v>
      </c>
      <c r="D92" s="31"/>
      <c r="E92" s="3"/>
      <c r="F92" s="8" t="s">
        <v>21</v>
      </c>
      <c r="G92" s="6" t="s">
        <v>22</v>
      </c>
      <c r="H92" s="6" t="s">
        <v>68</v>
      </c>
      <c r="I92" s="6" t="s">
        <v>23</v>
      </c>
      <c r="J92" s="27" t="s">
        <v>27</v>
      </c>
    </row>
    <row r="93" spans="1:10" ht="23.1" customHeight="1" x14ac:dyDescent="0.45">
      <c r="A93" s="32">
        <f>INDEX(startovka!$A$1:$H$50,B92+1,1)</f>
        <v>27</v>
      </c>
      <c r="B93" s="32"/>
      <c r="C93" s="4" t="s">
        <v>24</v>
      </c>
      <c r="D93" s="5" t="str">
        <f>VLOOKUP(A93,startovka!A:F,4,FALSE)</f>
        <v>Roman Durdík</v>
      </c>
      <c r="E93" s="3"/>
      <c r="F93" s="25">
        <v>0</v>
      </c>
      <c r="G93" s="26">
        <v>0.56944444444444442</v>
      </c>
      <c r="H93" s="7"/>
      <c r="I93" s="24">
        <f>G93-F93</f>
        <v>0.56944444444444442</v>
      </c>
      <c r="J93" s="27">
        <v>3</v>
      </c>
    </row>
    <row r="94" spans="1:10" ht="23.1" customHeight="1" x14ac:dyDescent="0.45">
      <c r="A94" s="32"/>
      <c r="B94" s="32"/>
      <c r="C94" s="4" t="s">
        <v>25</v>
      </c>
      <c r="D94" s="5" t="str">
        <f>VLOOKUP(A93,startovka!A:F,5,FALSE)</f>
        <v>Martin Šindelář</v>
      </c>
      <c r="E94" s="3"/>
      <c r="F94" s="25">
        <f>G93</f>
        <v>0.56944444444444442</v>
      </c>
      <c r="G94" s="26">
        <v>1.2326388888888888</v>
      </c>
      <c r="H94" s="3"/>
      <c r="I94" s="24">
        <f>G94-F94</f>
        <v>0.66319444444444442</v>
      </c>
      <c r="J94" s="27">
        <v>2</v>
      </c>
    </row>
    <row r="95" spans="1:10" ht="23.1" customHeight="1" x14ac:dyDescent="0.45">
      <c r="A95" s="32"/>
      <c r="B95" s="32"/>
      <c r="C95" s="4" t="s">
        <v>26</v>
      </c>
      <c r="D95" s="5" t="str">
        <f>VLOOKUP(A93,startovka!A:F,6,FALSE)</f>
        <v>Milan Peřt</v>
      </c>
      <c r="E95" s="3"/>
      <c r="F95" s="25">
        <f>G94</f>
        <v>1.2326388888888888</v>
      </c>
      <c r="G95" s="26">
        <v>2.0861111111111112</v>
      </c>
      <c r="H95" s="3"/>
      <c r="I95" s="24">
        <f>G95-F95</f>
        <v>0.85347222222222241</v>
      </c>
      <c r="J95" s="27">
        <v>3</v>
      </c>
    </row>
    <row r="96" spans="1:10" x14ac:dyDescent="0.45">
      <c r="A96" s="33"/>
      <c r="B96" s="34"/>
      <c r="C96" s="34"/>
      <c r="D96" s="34"/>
      <c r="E96" s="34"/>
      <c r="F96" s="34"/>
      <c r="G96" s="34"/>
      <c r="H96" s="34"/>
      <c r="I96" s="35"/>
      <c r="J96" s="27"/>
    </row>
    <row r="97" spans="1:10" x14ac:dyDescent="0.45">
      <c r="A97" s="2" t="str">
        <f>"Tým: "&amp;INDEX(startovka!$A$1:$H$50,B97+1,8)</f>
        <v>Tým: MM</v>
      </c>
      <c r="B97" s="2">
        <f>B92+1</f>
        <v>20</v>
      </c>
      <c r="C97" s="31" t="str">
        <f>VLOOKUP(A98,startovka!A:B,2,FALSE)</f>
        <v>Los Promilos B</v>
      </c>
      <c r="D97" s="31"/>
      <c r="E97" s="3"/>
      <c r="F97" s="8" t="s">
        <v>21</v>
      </c>
      <c r="G97" s="6" t="s">
        <v>22</v>
      </c>
      <c r="H97" s="6" t="s">
        <v>68</v>
      </c>
      <c r="I97" s="6" t="s">
        <v>23</v>
      </c>
      <c r="J97" s="27" t="s">
        <v>27</v>
      </c>
    </row>
    <row r="98" spans="1:10" ht="23.1" customHeight="1" x14ac:dyDescent="0.45">
      <c r="A98" s="32">
        <f>INDEX(startovka!$A$1:$H$50,B97+1,1)</f>
        <v>28</v>
      </c>
      <c r="B98" s="32"/>
      <c r="C98" s="4" t="s">
        <v>24</v>
      </c>
      <c r="D98" s="5" t="str">
        <f>VLOOKUP(A98,startovka!A:F,4,FALSE)</f>
        <v>Jiří Semerák</v>
      </c>
      <c r="E98" s="3"/>
      <c r="F98" s="25">
        <v>0</v>
      </c>
      <c r="G98" s="26">
        <v>0.5625</v>
      </c>
      <c r="H98" s="7"/>
      <c r="I98" s="24">
        <f>G98-F98</f>
        <v>0.5625</v>
      </c>
      <c r="J98" s="27">
        <v>3</v>
      </c>
    </row>
    <row r="99" spans="1:10" ht="23.1" customHeight="1" x14ac:dyDescent="0.45">
      <c r="A99" s="32"/>
      <c r="B99" s="32"/>
      <c r="C99" s="4" t="s">
        <v>25</v>
      </c>
      <c r="D99" s="5" t="str">
        <f>VLOOKUP(A98,startovka!A:F,5,FALSE)</f>
        <v>Štěpán Havránek</v>
      </c>
      <c r="E99" s="3"/>
      <c r="F99" s="25">
        <f>G98</f>
        <v>0.5625</v>
      </c>
      <c r="G99" s="26">
        <v>1.1493055555555556</v>
      </c>
      <c r="H99" s="3"/>
      <c r="I99" s="24">
        <f>G99-F99</f>
        <v>0.58680555555555558</v>
      </c>
      <c r="J99" s="27">
        <v>3</v>
      </c>
    </row>
    <row r="100" spans="1:10" ht="23.1" customHeight="1" x14ac:dyDescent="0.45">
      <c r="A100" s="32"/>
      <c r="B100" s="32"/>
      <c r="C100" s="4" t="s">
        <v>26</v>
      </c>
      <c r="D100" s="5" t="str">
        <f>VLOOKUP(A98,startovka!A:F,6,FALSE)</f>
        <v>Nespory</v>
      </c>
      <c r="E100" s="3"/>
      <c r="F100" s="25">
        <f>G99</f>
        <v>1.1493055555555556</v>
      </c>
      <c r="G100" s="26">
        <v>1.7201388888888889</v>
      </c>
      <c r="H100" s="3"/>
      <c r="I100" s="24">
        <f>G100-F100</f>
        <v>0.5708333333333333</v>
      </c>
      <c r="J100" s="27">
        <v>3</v>
      </c>
    </row>
    <row r="101" spans="1:10" ht="19.8" customHeight="1" x14ac:dyDescent="0.45">
      <c r="A101" s="33"/>
      <c r="B101" s="34"/>
      <c r="C101" s="34"/>
      <c r="D101" s="34"/>
      <c r="E101" s="34"/>
      <c r="F101" s="34"/>
      <c r="G101" s="34"/>
      <c r="H101" s="34"/>
      <c r="I101" s="35"/>
      <c r="J101" s="27"/>
    </row>
    <row r="102" spans="1:10" x14ac:dyDescent="0.45">
      <c r="A102" s="2" t="str">
        <f>"Tým: "&amp;INDEX(startovka!$A$1:$H$50,B102+1,8)</f>
        <v>Tým: ZZ</v>
      </c>
      <c r="B102" s="2">
        <f>B97+1</f>
        <v>21</v>
      </c>
      <c r="C102" s="31" t="str">
        <f>VLOOKUP(A103,startovka!A:B,2,FALSE)</f>
        <v>Tragédky A</v>
      </c>
      <c r="D102" s="31"/>
      <c r="E102" s="3"/>
      <c r="F102" s="8" t="s">
        <v>21</v>
      </c>
      <c r="G102" s="6" t="s">
        <v>22</v>
      </c>
      <c r="H102" s="6" t="s">
        <v>68</v>
      </c>
      <c r="I102" s="6" t="s">
        <v>30</v>
      </c>
      <c r="J102" s="27" t="s">
        <v>27</v>
      </c>
    </row>
    <row r="103" spans="1:10" ht="23.1" customHeight="1" x14ac:dyDescent="0.45">
      <c r="A103" s="32">
        <f>INDEX(startovka!$A$1:$H$50,B102+1,1)</f>
        <v>29</v>
      </c>
      <c r="B103" s="32"/>
      <c r="C103" s="4" t="s">
        <v>24</v>
      </c>
      <c r="D103" s="5" t="str">
        <f>VLOOKUP(A103,startovka!A:F,4,FALSE)</f>
        <v>Nikol Richterova</v>
      </c>
      <c r="E103" s="3"/>
      <c r="F103" s="25">
        <v>0</v>
      </c>
      <c r="G103" s="26">
        <v>0.47083333333333338</v>
      </c>
      <c r="H103" s="7"/>
      <c r="I103" s="24">
        <f>G103-F103</f>
        <v>0.47083333333333338</v>
      </c>
      <c r="J103" s="27">
        <v>2</v>
      </c>
    </row>
    <row r="104" spans="1:10" ht="23.1" customHeight="1" x14ac:dyDescent="0.45">
      <c r="A104" s="32"/>
      <c r="B104" s="32"/>
      <c r="C104" s="4" t="s">
        <v>25</v>
      </c>
      <c r="D104" s="5" t="str">
        <f>VLOOKUP(A103,startovka!A:F,5,FALSE)</f>
        <v>Petra Burjankova</v>
      </c>
      <c r="E104" s="3"/>
      <c r="F104" s="25">
        <f>G103</f>
        <v>0.47083333333333338</v>
      </c>
      <c r="G104" s="26">
        <v>1.0993055555555555</v>
      </c>
      <c r="H104" s="3"/>
      <c r="I104" s="24">
        <f>G104-F104</f>
        <v>0.6284722222222221</v>
      </c>
      <c r="J104" s="27">
        <v>3</v>
      </c>
    </row>
    <row r="105" spans="1:10" ht="23.1" customHeight="1" x14ac:dyDescent="0.45">
      <c r="A105" s="32"/>
      <c r="B105" s="32"/>
      <c r="C105" s="4" t="s">
        <v>26</v>
      </c>
      <c r="D105" s="5" t="str">
        <f>VLOOKUP(A103,startovka!A:F,6,FALSE)</f>
        <v>Ingrid Jarosova</v>
      </c>
      <c r="E105" s="3"/>
      <c r="F105" s="25">
        <f>G104</f>
        <v>1.0993055555555555</v>
      </c>
      <c r="G105" s="26">
        <v>1.5944444444444443</v>
      </c>
      <c r="H105" s="3"/>
      <c r="I105" s="24">
        <f>G105-F105</f>
        <v>0.4951388888888888</v>
      </c>
      <c r="J105" s="27">
        <v>3</v>
      </c>
    </row>
    <row r="106" spans="1:10" x14ac:dyDescent="0.45">
      <c r="A106" s="33"/>
      <c r="B106" s="34"/>
      <c r="C106" s="34"/>
      <c r="D106" s="34"/>
      <c r="E106" s="34"/>
      <c r="F106" s="34"/>
      <c r="G106" s="34"/>
      <c r="H106" s="34"/>
      <c r="I106" s="35"/>
      <c r="J106" s="27"/>
    </row>
    <row r="107" spans="1:10" x14ac:dyDescent="0.45">
      <c r="A107" s="2" t="str">
        <f>"Tým: "&amp;INDEX(startovka!$A$1:$H$50,B107+1,8)</f>
        <v>Tým: ZZ</v>
      </c>
      <c r="B107" s="2">
        <f>B102+1</f>
        <v>22</v>
      </c>
      <c r="C107" s="31" t="str">
        <f>VLOOKUP(A108,startovka!A:B,2,FALSE)</f>
        <v>Tragédky</v>
      </c>
      <c r="D107" s="31"/>
      <c r="E107" s="3"/>
      <c r="F107" s="8" t="s">
        <v>21</v>
      </c>
      <c r="G107" s="6" t="s">
        <v>22</v>
      </c>
      <c r="H107" s="6" t="s">
        <v>68</v>
      </c>
      <c r="I107" s="6" t="s">
        <v>30</v>
      </c>
      <c r="J107" s="27" t="s">
        <v>27</v>
      </c>
    </row>
    <row r="108" spans="1:10" ht="23.1" customHeight="1" x14ac:dyDescent="0.45">
      <c r="A108" s="32">
        <f>INDEX(startovka!$A$1:$H$50,B107+1,1)</f>
        <v>30</v>
      </c>
      <c r="B108" s="32"/>
      <c r="C108" s="4" t="s">
        <v>24</v>
      </c>
      <c r="D108" s="5" t="str">
        <f>VLOOKUP(A108,startovka!A:F,4,FALSE)</f>
        <v>Jaroslava Eflerová</v>
      </c>
      <c r="E108" s="3"/>
      <c r="F108" s="25">
        <v>0</v>
      </c>
      <c r="G108" s="26">
        <v>0.56944444444444442</v>
      </c>
      <c r="H108" s="7"/>
      <c r="I108" s="24">
        <f>G108-F108</f>
        <v>0.56944444444444442</v>
      </c>
      <c r="J108" s="27">
        <v>1</v>
      </c>
    </row>
    <row r="109" spans="1:10" ht="23.1" customHeight="1" x14ac:dyDescent="0.45">
      <c r="A109" s="32"/>
      <c r="B109" s="32"/>
      <c r="C109" s="4" t="s">
        <v>25</v>
      </c>
      <c r="D109" s="5" t="str">
        <f>VLOOKUP(A108,startovka!A:F,5,FALSE)</f>
        <v>Šárka Hamanová</v>
      </c>
      <c r="E109" s="3"/>
      <c r="F109" s="25">
        <f>G108</f>
        <v>0.56944444444444442</v>
      </c>
      <c r="G109" s="26">
        <v>1.1076388888888888</v>
      </c>
      <c r="H109" s="3"/>
      <c r="I109" s="24">
        <f>G109-F109</f>
        <v>0.53819444444444442</v>
      </c>
      <c r="J109" s="27">
        <v>3</v>
      </c>
    </row>
    <row r="110" spans="1:10" ht="23.1" customHeight="1" x14ac:dyDescent="0.45">
      <c r="A110" s="32"/>
      <c r="B110" s="32"/>
      <c r="C110" s="4" t="s">
        <v>26</v>
      </c>
      <c r="D110" s="5" t="str">
        <f>VLOOKUP(A108,startovka!A:F,6,FALSE)</f>
        <v>Zorka Hradecká</v>
      </c>
      <c r="E110" s="3"/>
      <c r="F110" s="25">
        <f>G109</f>
        <v>1.1076388888888888</v>
      </c>
      <c r="G110" s="26">
        <v>1.6548611111111111</v>
      </c>
      <c r="H110" s="3"/>
      <c r="I110" s="24">
        <f>G110-F110</f>
        <v>0.54722222222222228</v>
      </c>
      <c r="J110" s="27">
        <v>2</v>
      </c>
    </row>
    <row r="111" spans="1:10" x14ac:dyDescent="0.45">
      <c r="A111" s="33"/>
      <c r="B111" s="34"/>
      <c r="C111" s="34"/>
      <c r="D111" s="34"/>
      <c r="E111" s="34"/>
      <c r="F111" s="34"/>
      <c r="G111" s="34"/>
      <c r="H111" s="34"/>
      <c r="I111" s="35"/>
      <c r="J111" s="27"/>
    </row>
    <row r="112" spans="1:10" x14ac:dyDescent="0.45">
      <c r="A112" s="2" t="str">
        <f>"Tým: "&amp;INDEX(startovka!$A$1:$H$50,B112+1,8)</f>
        <v>Tým: ZZ</v>
      </c>
      <c r="B112" s="2">
        <f>B107+1</f>
        <v>23</v>
      </c>
      <c r="C112" s="31" t="str">
        <f>VLOOKUP(A113,startovka!A:B,2,FALSE)</f>
        <v>DOLCE GANG I.</v>
      </c>
      <c r="D112" s="31"/>
      <c r="E112" s="3"/>
      <c r="F112" s="8" t="s">
        <v>21</v>
      </c>
      <c r="G112" s="6" t="s">
        <v>22</v>
      </c>
      <c r="H112" s="6" t="s">
        <v>68</v>
      </c>
      <c r="I112" s="6" t="s">
        <v>30</v>
      </c>
      <c r="J112" s="27" t="s">
        <v>27</v>
      </c>
    </row>
    <row r="113" spans="1:10" ht="23.1" customHeight="1" x14ac:dyDescent="0.45">
      <c r="A113" s="32">
        <f>INDEX(startovka!$A$1:$H$50,B112+1,1)</f>
        <v>31</v>
      </c>
      <c r="B113" s="32"/>
      <c r="C113" s="4" t="s">
        <v>24</v>
      </c>
      <c r="D113" s="5" t="str">
        <f>VLOOKUP(A113,startovka!A:F,4,FALSE)</f>
        <v>Marketa Mixova</v>
      </c>
      <c r="E113" s="3"/>
      <c r="F113" s="25">
        <v>0</v>
      </c>
      <c r="G113" s="26">
        <v>0.50347222222222221</v>
      </c>
      <c r="H113" s="7"/>
      <c r="I113" s="24">
        <f>G113-F113</f>
        <v>0.50347222222222221</v>
      </c>
      <c r="J113" s="27">
        <v>3</v>
      </c>
    </row>
    <row r="114" spans="1:10" ht="23.1" customHeight="1" x14ac:dyDescent="0.45">
      <c r="A114" s="32"/>
      <c r="B114" s="32"/>
      <c r="C114" s="4" t="s">
        <v>25</v>
      </c>
      <c r="D114" s="5" t="str">
        <f>VLOOKUP(A113,startovka!A:F,5,FALSE)</f>
        <v>Lenka Zikmundová</v>
      </c>
      <c r="E114" s="3"/>
      <c r="F114" s="25">
        <f>G113</f>
        <v>0.50347222222222221</v>
      </c>
      <c r="G114" s="26">
        <v>1.15625</v>
      </c>
      <c r="H114" s="3"/>
      <c r="I114" s="24">
        <f>G114-F114</f>
        <v>0.65277777777777779</v>
      </c>
      <c r="J114" s="27">
        <v>3</v>
      </c>
    </row>
    <row r="115" spans="1:10" ht="23.1" customHeight="1" x14ac:dyDescent="0.45">
      <c r="A115" s="32"/>
      <c r="B115" s="32"/>
      <c r="C115" s="4" t="s">
        <v>26</v>
      </c>
      <c r="D115" s="5" t="str">
        <f>VLOOKUP(A113,startovka!A:F,6,FALSE)</f>
        <v>Kristina Dopitova</v>
      </c>
      <c r="E115" s="3"/>
      <c r="F115" s="25">
        <f>G114</f>
        <v>1.15625</v>
      </c>
      <c r="G115" s="26">
        <v>1.7868055555555555</v>
      </c>
      <c r="H115" s="3"/>
      <c r="I115" s="24">
        <f>G115-F115</f>
        <v>0.63055555555555554</v>
      </c>
      <c r="J115" s="27">
        <v>2</v>
      </c>
    </row>
    <row r="116" spans="1:10" x14ac:dyDescent="0.45">
      <c r="A116" s="33"/>
      <c r="B116" s="34"/>
      <c r="C116" s="34"/>
      <c r="D116" s="34"/>
      <c r="E116" s="34"/>
      <c r="F116" s="34"/>
      <c r="G116" s="34"/>
      <c r="H116" s="34"/>
      <c r="I116" s="35"/>
      <c r="J116" s="27"/>
    </row>
    <row r="117" spans="1:10" x14ac:dyDescent="0.45">
      <c r="A117" s="2" t="str">
        <f>"Tým: "&amp;INDEX(startovka!$A$1:$H$50,B117+1,8)</f>
        <v>Tým: ZZ</v>
      </c>
      <c r="B117" s="2">
        <f>B112+1</f>
        <v>24</v>
      </c>
      <c r="C117" s="31" t="str">
        <f>VLOOKUP(A118,startovka!A:B,2,FALSE)</f>
        <v>DOLCE GANG II.</v>
      </c>
      <c r="D117" s="31"/>
      <c r="E117" s="3"/>
      <c r="F117" s="8" t="s">
        <v>21</v>
      </c>
      <c r="G117" s="6" t="s">
        <v>22</v>
      </c>
      <c r="H117" s="6" t="s">
        <v>68</v>
      </c>
      <c r="I117" s="6" t="s">
        <v>23</v>
      </c>
      <c r="J117" s="27" t="s">
        <v>27</v>
      </c>
    </row>
    <row r="118" spans="1:10" ht="23.1" customHeight="1" x14ac:dyDescent="0.45">
      <c r="A118" s="32">
        <f>INDEX(startovka!$A$1:$H$50,B117+1,1)</f>
        <v>32</v>
      </c>
      <c r="B118" s="32"/>
      <c r="C118" s="4" t="s">
        <v>24</v>
      </c>
      <c r="D118" s="5" t="str">
        <f>VLOOKUP(A118,startovka!A:F,4,FALSE)</f>
        <v xml:space="preserve">Veronika Husenská </v>
      </c>
      <c r="E118" s="3"/>
      <c r="F118" s="25">
        <v>0</v>
      </c>
      <c r="G118" s="26">
        <v>0.5625</v>
      </c>
      <c r="H118" s="7"/>
      <c r="I118" s="24">
        <f>G118-F118</f>
        <v>0.5625</v>
      </c>
      <c r="J118" s="27">
        <v>3</v>
      </c>
    </row>
    <row r="119" spans="1:10" ht="23.1" customHeight="1" x14ac:dyDescent="0.45">
      <c r="A119" s="32"/>
      <c r="B119" s="32"/>
      <c r="C119" s="4" t="s">
        <v>25</v>
      </c>
      <c r="D119" s="5" t="str">
        <f>VLOOKUP(A118,startovka!A:F,5,FALSE)</f>
        <v>Adéla Daníčková</v>
      </c>
      <c r="E119" s="3"/>
      <c r="F119" s="25">
        <f>G118</f>
        <v>0.5625</v>
      </c>
      <c r="G119" s="26">
        <v>1.3506944444444444</v>
      </c>
      <c r="H119" s="3"/>
      <c r="I119" s="24">
        <f>G119-F119</f>
        <v>0.78819444444444442</v>
      </c>
      <c r="J119" s="27">
        <v>3</v>
      </c>
    </row>
    <row r="120" spans="1:10" ht="23.1" customHeight="1" x14ac:dyDescent="0.45">
      <c r="A120" s="32"/>
      <c r="B120" s="32"/>
      <c r="C120" s="4" t="s">
        <v>26</v>
      </c>
      <c r="D120" s="5" t="str">
        <f>VLOOKUP(A118,startovka!A:F,6,FALSE)</f>
        <v xml:space="preserve">Hana Šindelářová </v>
      </c>
      <c r="E120" s="3"/>
      <c r="F120" s="25">
        <f>G119</f>
        <v>1.3506944444444444</v>
      </c>
      <c r="G120" s="26">
        <v>1.9798611111111111</v>
      </c>
      <c r="H120" s="3"/>
      <c r="I120" s="24">
        <f>G120-F120</f>
        <v>0.62916666666666665</v>
      </c>
      <c r="J120" s="27">
        <v>2</v>
      </c>
    </row>
    <row r="121" spans="1:10" x14ac:dyDescent="0.45">
      <c r="A121" s="33"/>
      <c r="B121" s="34"/>
      <c r="C121" s="34"/>
      <c r="D121" s="34"/>
      <c r="E121" s="34"/>
      <c r="F121" s="34"/>
      <c r="G121" s="34"/>
      <c r="H121" s="34"/>
      <c r="I121" s="35"/>
      <c r="J121" s="27"/>
    </row>
    <row r="122" spans="1:10" x14ac:dyDescent="0.45">
      <c r="A122" s="2" t="str">
        <f>"Tým: "&amp;INDEX(startovka!$A$1:$H$50,B122+1,8)</f>
        <v>Tým: ZZ</v>
      </c>
      <c r="B122" s="2">
        <f>B117+1</f>
        <v>25</v>
      </c>
      <c r="C122" s="31" t="str">
        <f>VLOOKUP(A123,startovka!A:B,2,FALSE)</f>
        <v>DOLCE GANG III.</v>
      </c>
      <c r="D122" s="31"/>
      <c r="E122" s="3"/>
      <c r="F122" s="8" t="s">
        <v>21</v>
      </c>
      <c r="G122" s="6" t="s">
        <v>22</v>
      </c>
      <c r="H122" s="6" t="s">
        <v>68</v>
      </c>
      <c r="I122" s="6" t="s">
        <v>23</v>
      </c>
      <c r="J122" s="27" t="s">
        <v>27</v>
      </c>
    </row>
    <row r="123" spans="1:10" ht="23.1" customHeight="1" x14ac:dyDescent="0.45">
      <c r="A123" s="32">
        <f>INDEX(startovka!$A$1:$H$50,B122+1,1)</f>
        <v>33</v>
      </c>
      <c r="B123" s="32"/>
      <c r="C123" s="4" t="s">
        <v>24</v>
      </c>
      <c r="D123" s="5" t="str">
        <f>VLOOKUP(A123,startovka!A:F,4,FALSE)</f>
        <v>Martina Tvrdíková</v>
      </c>
      <c r="E123" s="3"/>
      <c r="F123" s="25">
        <v>0</v>
      </c>
      <c r="G123" s="26">
        <v>0.54166666666666663</v>
      </c>
      <c r="H123" s="7"/>
      <c r="I123" s="24">
        <f>G123-F123</f>
        <v>0.54166666666666663</v>
      </c>
      <c r="J123" s="27">
        <v>2</v>
      </c>
    </row>
    <row r="124" spans="1:10" ht="23.1" customHeight="1" x14ac:dyDescent="0.45">
      <c r="A124" s="32"/>
      <c r="B124" s="32"/>
      <c r="C124" s="4" t="s">
        <v>25</v>
      </c>
      <c r="D124" s="5" t="str">
        <f>VLOOKUP(A123,startovka!A:F,5,FALSE)</f>
        <v xml:space="preserve">Jana Šindelářová </v>
      </c>
      <c r="E124" s="3"/>
      <c r="F124" s="25">
        <f>G123</f>
        <v>0.54166666666666663</v>
      </c>
      <c r="G124" s="26">
        <v>1.3638888888888889</v>
      </c>
      <c r="H124" s="3"/>
      <c r="I124" s="24">
        <f>G124-F124</f>
        <v>0.8222222222222223</v>
      </c>
      <c r="J124" s="27">
        <v>3</v>
      </c>
    </row>
    <row r="125" spans="1:10" ht="23.1" customHeight="1" x14ac:dyDescent="0.45">
      <c r="A125" s="32"/>
      <c r="B125" s="32"/>
      <c r="C125" s="4" t="s">
        <v>26</v>
      </c>
      <c r="D125" s="5" t="str">
        <f>VLOOKUP(A123,startovka!A:F,6,FALSE)</f>
        <v>Petra Bubakova</v>
      </c>
      <c r="E125" s="3"/>
      <c r="F125" s="25">
        <f>G124</f>
        <v>1.3638888888888889</v>
      </c>
      <c r="G125" s="26">
        <v>1.9000000000000001</v>
      </c>
      <c r="H125" s="3"/>
      <c r="I125" s="24">
        <f>G125-F125</f>
        <v>0.5361111111111112</v>
      </c>
      <c r="J125" s="27">
        <v>2</v>
      </c>
    </row>
    <row r="126" spans="1:10" ht="21.6" customHeight="1" x14ac:dyDescent="0.45">
      <c r="A126" s="33"/>
      <c r="B126" s="34"/>
      <c r="C126" s="34"/>
      <c r="D126" s="34"/>
      <c r="E126" s="34"/>
      <c r="F126" s="34"/>
      <c r="G126" s="34"/>
      <c r="H126" s="34"/>
      <c r="I126" s="35"/>
      <c r="J126" s="27"/>
    </row>
    <row r="127" spans="1:10" x14ac:dyDescent="0.45">
      <c r="A127" s="2" t="str">
        <f>"Tým: "&amp;INDEX(startovka!$A$1:$H$50,B127+1,8)</f>
        <v>Tým: MM</v>
      </c>
      <c r="B127" s="2">
        <f>B122+1</f>
        <v>26</v>
      </c>
      <c r="C127" s="31" t="str">
        <f>VLOOKUP(A128,startovka!A:B,2,FALSE)</f>
        <v>Fotři v Triku</v>
      </c>
      <c r="D127" s="31"/>
      <c r="E127" s="3"/>
      <c r="F127" s="8" t="s">
        <v>21</v>
      </c>
      <c r="G127" s="6" t="s">
        <v>22</v>
      </c>
      <c r="H127" s="6" t="s">
        <v>68</v>
      </c>
      <c r="I127" s="6" t="s">
        <v>23</v>
      </c>
      <c r="J127" s="27" t="s">
        <v>27</v>
      </c>
    </row>
    <row r="128" spans="1:10" ht="23.1" customHeight="1" x14ac:dyDescent="0.45">
      <c r="A128" s="32">
        <f>INDEX(startovka!$A$1:$H$50,B127+1,1)</f>
        <v>34</v>
      </c>
      <c r="B128" s="32"/>
      <c r="C128" s="4" t="s">
        <v>24</v>
      </c>
      <c r="D128" s="5" t="str">
        <f>VLOOKUP(A128,startovka!A:F,4,FALSE)</f>
        <v>Adam Javorský</v>
      </c>
      <c r="E128" s="3"/>
      <c r="F128" s="25">
        <v>0</v>
      </c>
      <c r="G128" s="26">
        <v>0.42569444444444443</v>
      </c>
      <c r="H128" s="7"/>
      <c r="I128" s="24">
        <f>G128-F128</f>
        <v>0.42569444444444443</v>
      </c>
      <c r="J128" s="27">
        <v>2</v>
      </c>
    </row>
    <row r="129" spans="1:10" ht="23.1" customHeight="1" x14ac:dyDescent="0.45">
      <c r="A129" s="32"/>
      <c r="B129" s="32"/>
      <c r="C129" s="4" t="s">
        <v>25</v>
      </c>
      <c r="D129" s="5" t="str">
        <f>VLOOKUP(A128,startovka!A:F,5,FALSE)</f>
        <v>Václav Tampír</v>
      </c>
      <c r="E129" s="3"/>
      <c r="F129" s="25">
        <f>G128</f>
        <v>0.42569444444444443</v>
      </c>
      <c r="G129" s="26">
        <v>0.8833333333333333</v>
      </c>
      <c r="H129" s="3"/>
      <c r="I129" s="24">
        <f>G129-F129</f>
        <v>0.45763888888888887</v>
      </c>
      <c r="J129" s="27">
        <v>1</v>
      </c>
    </row>
    <row r="130" spans="1:10" ht="23.1" customHeight="1" x14ac:dyDescent="0.45">
      <c r="A130" s="32"/>
      <c r="B130" s="32"/>
      <c r="C130" s="4" t="s">
        <v>26</v>
      </c>
      <c r="D130" s="5" t="str">
        <f>VLOOKUP(A128,startovka!A:F,6,FALSE)</f>
        <v>Karel Švehla</v>
      </c>
      <c r="E130" s="3"/>
      <c r="F130" s="25">
        <f>G129</f>
        <v>0.8833333333333333</v>
      </c>
      <c r="G130" s="26">
        <v>1.3513888888888888</v>
      </c>
      <c r="H130" s="3"/>
      <c r="I130" s="24">
        <f>G130-F130</f>
        <v>0.46805555555555545</v>
      </c>
      <c r="J130" s="27">
        <v>3</v>
      </c>
    </row>
    <row r="131" spans="1:10" x14ac:dyDescent="0.45">
      <c r="A131" s="33"/>
      <c r="B131" s="34"/>
      <c r="C131" s="34"/>
      <c r="D131" s="34"/>
      <c r="E131" s="34"/>
      <c r="F131" s="34"/>
      <c r="G131" s="34"/>
      <c r="H131" s="34"/>
      <c r="I131" s="35"/>
      <c r="J131" s="27"/>
    </row>
    <row r="132" spans="1:10" x14ac:dyDescent="0.45">
      <c r="A132" s="2" t="str">
        <f>"Tým: "&amp;INDEX(startovka!$A$1:$H$50,B132+1,8)</f>
        <v>Tým: MZ</v>
      </c>
      <c r="B132" s="2">
        <f>B127+1</f>
        <v>27</v>
      </c>
      <c r="C132" s="31" t="str">
        <f>VLOOKUP(A133,startovka!A:B,2,FALSE)</f>
        <v>Tragedi</v>
      </c>
      <c r="D132" s="31"/>
      <c r="E132" s="3"/>
      <c r="F132" s="8" t="s">
        <v>21</v>
      </c>
      <c r="G132" s="6" t="s">
        <v>22</v>
      </c>
      <c r="H132" s="6" t="s">
        <v>68</v>
      </c>
      <c r="I132" s="6" t="s">
        <v>23</v>
      </c>
      <c r="J132" s="27" t="s">
        <v>27</v>
      </c>
    </row>
    <row r="133" spans="1:10" ht="23.1" customHeight="1" x14ac:dyDescent="0.45">
      <c r="A133" s="32">
        <f>INDEX(startovka!$A$1:$H$50,B132+1,1)</f>
        <v>35</v>
      </c>
      <c r="B133" s="32"/>
      <c r="C133" s="4" t="s">
        <v>24</v>
      </c>
      <c r="D133" s="5" t="str">
        <f>VLOOKUP(A133,startovka!A:F,4,FALSE)</f>
        <v>Klara Gotwald</v>
      </c>
      <c r="E133" s="3"/>
      <c r="F133" s="25">
        <v>0</v>
      </c>
      <c r="G133" s="26">
        <v>0.5</v>
      </c>
      <c r="H133" s="7"/>
      <c r="I133" s="24">
        <f>G133-F133</f>
        <v>0.5</v>
      </c>
      <c r="J133" s="27">
        <v>0</v>
      </c>
    </row>
    <row r="134" spans="1:10" ht="23.1" customHeight="1" x14ac:dyDescent="0.45">
      <c r="A134" s="32"/>
      <c r="B134" s="32"/>
      <c r="C134" s="4" t="s">
        <v>25</v>
      </c>
      <c r="D134" s="5" t="str">
        <f>VLOOKUP(A133,startovka!A:F,5,FALSE)</f>
        <v>Nikol Ryglová</v>
      </c>
      <c r="E134" s="3"/>
      <c r="F134" s="25">
        <f>G133</f>
        <v>0.5</v>
      </c>
      <c r="G134" s="26">
        <v>1.0208333333333333</v>
      </c>
      <c r="H134" s="3"/>
      <c r="I134" s="24">
        <f>G134-F134</f>
        <v>0.52083333333333326</v>
      </c>
      <c r="J134" s="27">
        <v>3</v>
      </c>
    </row>
    <row r="135" spans="1:10" ht="23.1" customHeight="1" x14ac:dyDescent="0.45">
      <c r="A135" s="32"/>
      <c r="B135" s="32"/>
      <c r="C135" s="4" t="s">
        <v>26</v>
      </c>
      <c r="D135" s="5" t="str">
        <f>VLOOKUP(A133,startovka!A:F,6,FALSE)</f>
        <v>Jabuk Skalka</v>
      </c>
      <c r="E135" s="3"/>
      <c r="F135" s="25">
        <f>G134</f>
        <v>1.0208333333333333</v>
      </c>
      <c r="G135" s="26">
        <v>1.3972222222222221</v>
      </c>
      <c r="H135" s="3"/>
      <c r="I135" s="24">
        <f>G135-F135</f>
        <v>0.37638888888888888</v>
      </c>
      <c r="J135" s="27">
        <v>3</v>
      </c>
    </row>
    <row r="136" spans="1:10" x14ac:dyDescent="0.45">
      <c r="A136" s="33"/>
      <c r="B136" s="34"/>
      <c r="C136" s="34"/>
      <c r="D136" s="34"/>
      <c r="E136" s="34"/>
      <c r="F136" s="34"/>
      <c r="G136" s="34"/>
      <c r="H136" s="34"/>
      <c r="I136" s="35"/>
      <c r="J136" s="27"/>
    </row>
    <row r="137" spans="1:10" x14ac:dyDescent="0.45">
      <c r="A137" s="2" t="str">
        <f>"Tým: "&amp;INDEX(startovka!$A$1:$H$50,B137+1,8)</f>
        <v>Tým: ZZ</v>
      </c>
      <c r="B137" s="2">
        <f>B132+1</f>
        <v>28</v>
      </c>
      <c r="C137" s="31" t="str">
        <f>VLOOKUP(A138,startovka!A:B,2,FALSE)</f>
        <v>Rozvázané tkaničky</v>
      </c>
      <c r="D137" s="31"/>
      <c r="E137" s="3"/>
      <c r="F137" s="8" t="s">
        <v>21</v>
      </c>
      <c r="G137" s="6" t="s">
        <v>22</v>
      </c>
      <c r="H137" s="6" t="s">
        <v>68</v>
      </c>
      <c r="I137" s="6" t="s">
        <v>30</v>
      </c>
      <c r="J137" s="27" t="s">
        <v>27</v>
      </c>
    </row>
    <row r="138" spans="1:10" ht="23.1" customHeight="1" x14ac:dyDescent="0.45">
      <c r="A138" s="32">
        <f>INDEX(startovka!$A$1:$H$50,B137+1,1)</f>
        <v>36</v>
      </c>
      <c r="B138" s="32"/>
      <c r="C138" s="4" t="s">
        <v>24</v>
      </c>
      <c r="D138" s="5" t="str">
        <f>VLOOKUP(A138,startovka!A:F,4,FALSE)</f>
        <v>Iveta Kasparova</v>
      </c>
      <c r="E138" s="3"/>
      <c r="F138" s="25">
        <v>0</v>
      </c>
      <c r="G138" s="26">
        <v>0.52777777777777779</v>
      </c>
      <c r="H138" s="7"/>
      <c r="I138" s="24">
        <f>G138-F138</f>
        <v>0.52777777777777779</v>
      </c>
      <c r="J138" s="27">
        <v>3</v>
      </c>
    </row>
    <row r="139" spans="1:10" ht="23.1" customHeight="1" x14ac:dyDescent="0.45">
      <c r="A139" s="32"/>
      <c r="B139" s="32"/>
      <c r="C139" s="4" t="s">
        <v>25</v>
      </c>
      <c r="D139" s="5" t="str">
        <f>VLOOKUP(A138,startovka!A:F,5,FALSE)</f>
        <v>Petra Ellschlogerova</v>
      </c>
      <c r="E139" s="3"/>
      <c r="F139" s="25">
        <f>G138</f>
        <v>0.52777777777777779</v>
      </c>
      <c r="G139" s="26">
        <v>1.0618055555555557</v>
      </c>
      <c r="H139" s="3"/>
      <c r="I139" s="24">
        <f>G139-F139</f>
        <v>0.53402777777777788</v>
      </c>
      <c r="J139" s="27">
        <v>3</v>
      </c>
    </row>
    <row r="140" spans="1:10" ht="23.1" customHeight="1" x14ac:dyDescent="0.45">
      <c r="A140" s="32"/>
      <c r="B140" s="32"/>
      <c r="C140" s="4" t="s">
        <v>26</v>
      </c>
      <c r="D140" s="5" t="str">
        <f>VLOOKUP(A138,startovka!A:F,6,FALSE)</f>
        <v>Romana Kasparova</v>
      </c>
      <c r="E140" s="3"/>
      <c r="F140" s="25">
        <f>G139</f>
        <v>1.0618055555555557</v>
      </c>
      <c r="G140" s="26">
        <v>1.5555555555555556</v>
      </c>
      <c r="H140" s="3"/>
      <c r="I140" s="24">
        <f>G140-F140</f>
        <v>0.49374999999999991</v>
      </c>
      <c r="J140" s="27">
        <v>3</v>
      </c>
    </row>
    <row r="141" spans="1:10" x14ac:dyDescent="0.45">
      <c r="A141" s="33"/>
      <c r="B141" s="34"/>
      <c r="C141" s="34"/>
      <c r="D141" s="34"/>
      <c r="E141" s="34"/>
      <c r="F141" s="34"/>
      <c r="G141" s="34"/>
      <c r="H141" s="34"/>
      <c r="I141" s="35"/>
      <c r="J141" s="27"/>
    </row>
    <row r="142" spans="1:10" x14ac:dyDescent="0.45">
      <c r="A142" s="2" t="str">
        <f>"Tým: "&amp;INDEX(startovka!$A$1:$H$50,B142+1,8)</f>
        <v>Tým: MM</v>
      </c>
      <c r="B142" s="2">
        <f>B137+1</f>
        <v>29</v>
      </c>
      <c r="C142" s="31" t="str">
        <f>VLOOKUP(A143,startovka!A:B,2,FALSE)</f>
        <v>3NP</v>
      </c>
      <c r="D142" s="31"/>
      <c r="E142" s="3"/>
      <c r="F142" s="8" t="s">
        <v>21</v>
      </c>
      <c r="G142" s="6" t="s">
        <v>22</v>
      </c>
      <c r="H142" s="6" t="s">
        <v>68</v>
      </c>
      <c r="I142" s="6" t="s">
        <v>30</v>
      </c>
      <c r="J142" s="27" t="s">
        <v>27</v>
      </c>
    </row>
    <row r="143" spans="1:10" ht="23.1" customHeight="1" x14ac:dyDescent="0.45">
      <c r="A143" s="32">
        <f>INDEX(startovka!$A$1:$H$50,B142+1,1)</f>
        <v>37</v>
      </c>
      <c r="B143" s="32"/>
      <c r="C143" s="4" t="s">
        <v>24</v>
      </c>
      <c r="D143" s="5" t="str">
        <f>VLOOKUP(A143,startovka!A:F,4,FALSE)</f>
        <v>Robin</v>
      </c>
      <c r="E143" s="3"/>
      <c r="F143" s="25">
        <v>0</v>
      </c>
      <c r="G143" s="26">
        <v>0.4826388888888889</v>
      </c>
      <c r="H143" s="7"/>
      <c r="I143" s="24">
        <f>G143-F143</f>
        <v>0.4826388888888889</v>
      </c>
      <c r="J143" s="27">
        <v>1</v>
      </c>
    </row>
    <row r="144" spans="1:10" ht="23.1" customHeight="1" x14ac:dyDescent="0.45">
      <c r="A144" s="32"/>
      <c r="B144" s="32"/>
      <c r="C144" s="4" t="s">
        <v>25</v>
      </c>
      <c r="D144" s="5" t="str">
        <f>VLOOKUP(A143,startovka!A:F,5,FALSE)</f>
        <v>Honza</v>
      </c>
      <c r="E144" s="3"/>
      <c r="F144" s="25">
        <f>G143</f>
        <v>0.4826388888888889</v>
      </c>
      <c r="G144" s="26">
        <v>0.92569444444444438</v>
      </c>
      <c r="H144" s="3"/>
      <c r="I144" s="24">
        <f>G144-F144</f>
        <v>0.44305555555555548</v>
      </c>
      <c r="J144" s="27">
        <v>3</v>
      </c>
    </row>
    <row r="145" spans="1:10" ht="23.1" customHeight="1" x14ac:dyDescent="0.45">
      <c r="A145" s="32"/>
      <c r="B145" s="32"/>
      <c r="C145" s="4" t="s">
        <v>26</v>
      </c>
      <c r="D145" s="5" t="str">
        <f>VLOOKUP(A143,startovka!A:F,6,FALSE)</f>
        <v>Pavel</v>
      </c>
      <c r="E145" s="3"/>
      <c r="F145" s="25">
        <f>G144</f>
        <v>0.92569444444444438</v>
      </c>
      <c r="G145" s="26">
        <v>1.4701388888888889</v>
      </c>
      <c r="H145" s="3"/>
      <c r="I145" s="24">
        <f>G145-F145</f>
        <v>0.54444444444444451</v>
      </c>
      <c r="J145" s="27">
        <v>3</v>
      </c>
    </row>
    <row r="146" spans="1:10" x14ac:dyDescent="0.45">
      <c r="A146" s="33"/>
      <c r="B146" s="34"/>
      <c r="C146" s="34"/>
      <c r="D146" s="34"/>
      <c r="E146" s="34"/>
      <c r="F146" s="34"/>
      <c r="G146" s="34"/>
      <c r="H146" s="34"/>
      <c r="I146" s="35"/>
      <c r="J146" s="27"/>
    </row>
    <row r="147" spans="1:10" x14ac:dyDescent="0.45">
      <c r="A147" s="2" t="str">
        <f>"Tým: "&amp;INDEX(startovka!$A$1:$H$50,B147+1,8)</f>
        <v>Tým: MM</v>
      </c>
      <c r="B147" s="2">
        <f>B142+1</f>
        <v>30</v>
      </c>
      <c r="C147" s="31" t="str">
        <f>VLOOKUP(A148,startovka!A:B,2,FALSE)</f>
        <v>Spolek štafetových alkolíků</v>
      </c>
      <c r="D147" s="31"/>
      <c r="E147" s="3"/>
      <c r="F147" s="8" t="s">
        <v>21</v>
      </c>
      <c r="G147" s="6" t="s">
        <v>22</v>
      </c>
      <c r="H147" s="6" t="s">
        <v>68</v>
      </c>
      <c r="I147" s="6" t="s">
        <v>30</v>
      </c>
      <c r="J147" s="27" t="s">
        <v>27</v>
      </c>
    </row>
    <row r="148" spans="1:10" ht="23.1" customHeight="1" x14ac:dyDescent="0.45">
      <c r="A148" s="32">
        <f>INDEX(startovka!$A$1:$H$50,B147+1,1)</f>
        <v>38</v>
      </c>
      <c r="B148" s="32"/>
      <c r="C148" s="4" t="s">
        <v>24</v>
      </c>
      <c r="D148" s="5" t="str">
        <f>VLOOKUP(A148,startovka!A:F,4,FALSE)</f>
        <v>Jirka Slabý</v>
      </c>
      <c r="E148" s="3"/>
      <c r="F148" s="25">
        <v>0</v>
      </c>
      <c r="G148" s="26">
        <v>0.3972222222222222</v>
      </c>
      <c r="H148" s="7"/>
      <c r="I148" s="24">
        <f>G148-F148</f>
        <v>0.3972222222222222</v>
      </c>
      <c r="J148" s="27">
        <v>3</v>
      </c>
    </row>
    <row r="149" spans="1:10" ht="23.1" customHeight="1" x14ac:dyDescent="0.45">
      <c r="A149" s="32"/>
      <c r="B149" s="32"/>
      <c r="C149" s="4" t="s">
        <v>25</v>
      </c>
      <c r="D149" s="5" t="str">
        <f>VLOOKUP(A148,startovka!A:F,5,FALSE)</f>
        <v>Jirka Matyáš</v>
      </c>
      <c r="E149" s="3"/>
      <c r="F149" s="25">
        <f>G148</f>
        <v>0.3972222222222222</v>
      </c>
      <c r="G149" s="26">
        <v>0.86458333333333337</v>
      </c>
      <c r="H149" s="3"/>
      <c r="I149" s="24">
        <f>G149-F149</f>
        <v>0.46736111111111117</v>
      </c>
      <c r="J149" s="27">
        <v>3</v>
      </c>
    </row>
    <row r="150" spans="1:10" ht="23.1" customHeight="1" x14ac:dyDescent="0.45">
      <c r="A150" s="32"/>
      <c r="B150" s="32"/>
      <c r="C150" s="4" t="s">
        <v>26</v>
      </c>
      <c r="D150" s="5" t="str">
        <f>VLOOKUP(A148,startovka!A:F,6,FALSE)</f>
        <v>Dan Kocábek</v>
      </c>
      <c r="E150" s="3"/>
      <c r="F150" s="25">
        <f>G149</f>
        <v>0.86458333333333337</v>
      </c>
      <c r="G150" s="26">
        <v>1.3631944444444446</v>
      </c>
      <c r="H150" s="3"/>
      <c r="I150" s="24">
        <f>G150-F150</f>
        <v>0.49861111111111123</v>
      </c>
      <c r="J150" s="27">
        <v>2</v>
      </c>
    </row>
    <row r="151" spans="1:10" ht="19.8" customHeight="1" x14ac:dyDescent="0.45">
      <c r="A151" s="33"/>
      <c r="B151" s="34"/>
      <c r="C151" s="34"/>
      <c r="D151" s="34"/>
      <c r="E151" s="34"/>
      <c r="F151" s="34"/>
      <c r="G151" s="34"/>
      <c r="H151" s="34"/>
      <c r="I151" s="35"/>
      <c r="J151" s="27"/>
    </row>
    <row r="152" spans="1:10" x14ac:dyDescent="0.45">
      <c r="A152" s="2" t="str">
        <f>"Tým: "&amp;INDEX(startovka!$A$1:$H$50,B152+1,8)</f>
        <v>Tým: ZZ</v>
      </c>
      <c r="B152" s="2">
        <f>B147+1</f>
        <v>31</v>
      </c>
      <c r="C152" s="31" t="str">
        <f>VLOOKUP(A153,startovka!A:B,2,FALSE)</f>
        <v>Do roka a do dna</v>
      </c>
      <c r="D152" s="31"/>
      <c r="E152" s="3"/>
      <c r="F152" s="8" t="s">
        <v>21</v>
      </c>
      <c r="G152" s="6" t="s">
        <v>22</v>
      </c>
      <c r="H152" s="6" t="s">
        <v>68</v>
      </c>
      <c r="I152" s="6" t="s">
        <v>23</v>
      </c>
      <c r="J152" s="27" t="s">
        <v>27</v>
      </c>
    </row>
    <row r="153" spans="1:10" ht="23.1" customHeight="1" x14ac:dyDescent="0.45">
      <c r="A153" s="32">
        <f>INDEX(startovka!$A$1:$H$50,B152+1,1)</f>
        <v>39</v>
      </c>
      <c r="B153" s="32"/>
      <c r="C153" s="4" t="s">
        <v>24</v>
      </c>
      <c r="D153" s="5" t="str">
        <f>VLOOKUP(A153,startovka!A:F,4,FALSE)</f>
        <v>Zuzka Dočekalová</v>
      </c>
      <c r="E153" s="3"/>
      <c r="F153" s="25">
        <v>0</v>
      </c>
      <c r="G153" s="26">
        <v>0.50138888888888888</v>
      </c>
      <c r="H153" s="7"/>
      <c r="I153" s="24">
        <f>G153-F153</f>
        <v>0.50138888888888888</v>
      </c>
      <c r="J153" s="27">
        <v>3</v>
      </c>
    </row>
    <row r="154" spans="1:10" ht="23.1" customHeight="1" x14ac:dyDescent="0.45">
      <c r="A154" s="32"/>
      <c r="B154" s="32"/>
      <c r="C154" s="4" t="s">
        <v>25</v>
      </c>
      <c r="D154" s="5" t="str">
        <f>VLOOKUP(A153,startovka!A:F,5,FALSE)</f>
        <v>Alča Trnková</v>
      </c>
      <c r="E154" s="3"/>
      <c r="F154" s="25">
        <f>G153</f>
        <v>0.50138888888888888</v>
      </c>
      <c r="G154" s="26">
        <v>1.0451388888888888</v>
      </c>
      <c r="H154" s="3"/>
      <c r="I154" s="24">
        <f>G154-F154</f>
        <v>0.54374999999999996</v>
      </c>
      <c r="J154" s="27">
        <v>2</v>
      </c>
    </row>
    <row r="155" spans="1:10" ht="23.1" customHeight="1" x14ac:dyDescent="0.45">
      <c r="A155" s="32"/>
      <c r="B155" s="32"/>
      <c r="C155" s="4" t="s">
        <v>26</v>
      </c>
      <c r="D155" s="5" t="str">
        <f>VLOOKUP(A153,startovka!A:F,6,FALSE)</f>
        <v>Áďa Hrdličková</v>
      </c>
      <c r="E155" s="3"/>
      <c r="F155" s="25">
        <f>G154</f>
        <v>1.0451388888888888</v>
      </c>
      <c r="G155" s="26">
        <v>1.6034722222222222</v>
      </c>
      <c r="H155" s="3"/>
      <c r="I155" s="24">
        <f>G155-F155</f>
        <v>0.55833333333333335</v>
      </c>
      <c r="J155" s="27">
        <v>3</v>
      </c>
    </row>
    <row r="156" spans="1:10" x14ac:dyDescent="0.45">
      <c r="A156" s="33"/>
      <c r="B156" s="34"/>
      <c r="C156" s="34"/>
      <c r="D156" s="34"/>
      <c r="E156" s="34"/>
      <c r="F156" s="34"/>
      <c r="G156" s="34"/>
      <c r="H156" s="34"/>
      <c r="I156" s="35"/>
      <c r="J156" s="27"/>
    </row>
    <row r="157" spans="1:10" x14ac:dyDescent="0.45">
      <c r="A157" s="2" t="str">
        <f>"Tým: "&amp;INDEX(startovka!$A$1:$H$50,B157+1,8)</f>
        <v>Tým: MZ</v>
      </c>
      <c r="B157" s="2">
        <f>B152+1</f>
        <v>32</v>
      </c>
      <c r="C157" s="31" t="str">
        <f>VLOOKUP(A158,startovka!A:B,2,FALSE)</f>
        <v>Krokodylove</v>
      </c>
      <c r="D157" s="31"/>
      <c r="E157" s="3"/>
      <c r="F157" s="8" t="s">
        <v>21</v>
      </c>
      <c r="G157" s="6" t="s">
        <v>22</v>
      </c>
      <c r="H157" s="6" t="s">
        <v>68</v>
      </c>
      <c r="I157" s="6" t="s">
        <v>23</v>
      </c>
      <c r="J157" s="27" t="s">
        <v>27</v>
      </c>
    </row>
    <row r="158" spans="1:10" ht="23.1" customHeight="1" x14ac:dyDescent="0.45">
      <c r="A158" s="32">
        <f>INDEX(startovka!$A$1:$H$50,B157+1,1)</f>
        <v>40</v>
      </c>
      <c r="B158" s="32"/>
      <c r="C158" s="4" t="s">
        <v>24</v>
      </c>
      <c r="D158" s="5" t="str">
        <f>VLOOKUP(A158,startovka!A:F,4,FALSE)</f>
        <v xml:space="preserve">Jana Štědroňská </v>
      </c>
      <c r="E158" s="3"/>
      <c r="F158" s="25">
        <v>0</v>
      </c>
      <c r="G158" s="26">
        <v>0.47013888888888888</v>
      </c>
      <c r="H158" s="7" t="s">
        <v>229</v>
      </c>
      <c r="I158" s="24">
        <f>G158-F158</f>
        <v>0.47013888888888888</v>
      </c>
      <c r="J158" s="27">
        <v>3</v>
      </c>
    </row>
    <row r="159" spans="1:10" ht="23.1" customHeight="1" x14ac:dyDescent="0.45">
      <c r="A159" s="32"/>
      <c r="B159" s="32"/>
      <c r="C159" s="4" t="s">
        <v>25</v>
      </c>
      <c r="D159" s="5" t="str">
        <f>VLOOKUP(A158,startovka!A:F,5,FALSE)</f>
        <v>Martin Rychtera</v>
      </c>
      <c r="E159" s="3"/>
      <c r="F159" s="25">
        <f>G158</f>
        <v>0.47013888888888888</v>
      </c>
      <c r="G159" s="26">
        <v>1.0555555555555556</v>
      </c>
      <c r="H159" s="3"/>
      <c r="I159" s="24">
        <f>G159-F159</f>
        <v>0.5854166666666667</v>
      </c>
      <c r="J159" s="27">
        <v>2</v>
      </c>
    </row>
    <row r="160" spans="1:10" ht="23.1" customHeight="1" x14ac:dyDescent="0.45">
      <c r="A160" s="32"/>
      <c r="B160" s="32"/>
      <c r="C160" s="4" t="s">
        <v>26</v>
      </c>
      <c r="D160" s="5" t="str">
        <f>VLOOKUP(A158,startovka!A:F,6,FALSE)</f>
        <v xml:space="preserve">Marek Štědroňský </v>
      </c>
      <c r="E160" s="3"/>
      <c r="F160" s="25">
        <f>G159</f>
        <v>1.0555555555555556</v>
      </c>
      <c r="G160" s="26">
        <v>1.6041666666666667</v>
      </c>
      <c r="H160" s="3"/>
      <c r="I160" s="24">
        <f>G160-F160</f>
        <v>0.54861111111111116</v>
      </c>
      <c r="J160" s="27">
        <v>3</v>
      </c>
    </row>
    <row r="161" spans="1:10" x14ac:dyDescent="0.45">
      <c r="A161" s="33"/>
      <c r="B161" s="34"/>
      <c r="C161" s="34"/>
      <c r="D161" s="34"/>
      <c r="E161" s="34"/>
      <c r="F161" s="34"/>
      <c r="G161" s="34"/>
      <c r="H161" s="34"/>
      <c r="I161" s="35"/>
      <c r="J161" s="27"/>
    </row>
    <row r="162" spans="1:10" x14ac:dyDescent="0.45">
      <c r="A162" s="2" t="str">
        <f>"Tým: "&amp;INDEX(startovka!$A$1:$H$50,B162+1,8)</f>
        <v>Tým: MZ</v>
      </c>
      <c r="B162" s="2">
        <f>B157+1</f>
        <v>33</v>
      </c>
      <c r="C162" s="31" t="str">
        <f>VLOOKUP(A163,startovka!A:B,2,FALSE)</f>
        <v>CZ&amp;SK</v>
      </c>
      <c r="D162" s="31"/>
      <c r="E162" s="3"/>
      <c r="F162" s="8" t="s">
        <v>21</v>
      </c>
      <c r="G162" s="6" t="s">
        <v>22</v>
      </c>
      <c r="H162" s="6" t="s">
        <v>68</v>
      </c>
      <c r="I162" s="6" t="s">
        <v>23</v>
      </c>
      <c r="J162" s="27" t="s">
        <v>27</v>
      </c>
    </row>
    <row r="163" spans="1:10" ht="23.1" customHeight="1" x14ac:dyDescent="0.45">
      <c r="A163" s="32">
        <f>INDEX(startovka!$A$1:$H$50,B162+1,1)</f>
        <v>41</v>
      </c>
      <c r="B163" s="32"/>
      <c r="C163" s="4" t="s">
        <v>24</v>
      </c>
      <c r="D163" s="5" t="str">
        <f>VLOOKUP(A163,startovka!A:F,4,FALSE)</f>
        <v xml:space="preserve">Kateřina Opálková </v>
      </c>
      <c r="E163" s="3"/>
      <c r="F163" s="25">
        <v>0</v>
      </c>
      <c r="G163" s="26">
        <v>0.45347222222222222</v>
      </c>
      <c r="H163" s="7"/>
      <c r="I163" s="24">
        <f>G163-F163</f>
        <v>0.45347222222222222</v>
      </c>
      <c r="J163" s="27">
        <v>3</v>
      </c>
    </row>
    <row r="164" spans="1:10" ht="23.1" customHeight="1" x14ac:dyDescent="0.45">
      <c r="A164" s="32"/>
      <c r="B164" s="32"/>
      <c r="C164" s="4" t="s">
        <v>25</v>
      </c>
      <c r="D164" s="5" t="str">
        <f>VLOOKUP(A163,startovka!A:F,5,FALSE)</f>
        <v>Lucia Totkovičová</v>
      </c>
      <c r="E164" s="3"/>
      <c r="F164" s="25">
        <f>G163</f>
        <v>0.45347222222222222</v>
      </c>
      <c r="G164" s="26">
        <v>1.0027777777777778</v>
      </c>
      <c r="H164" s="3"/>
      <c r="I164" s="24">
        <f>G164-F164</f>
        <v>0.54930555555555549</v>
      </c>
      <c r="J164" s="27">
        <v>3</v>
      </c>
    </row>
    <row r="165" spans="1:10" ht="23.1" customHeight="1" x14ac:dyDescent="0.45">
      <c r="A165" s="32"/>
      <c r="B165" s="32"/>
      <c r="C165" s="4" t="s">
        <v>26</v>
      </c>
      <c r="D165" s="5" t="str">
        <f>VLOOKUP(A163,startovka!A:F,6,FALSE)</f>
        <v>Šimon Opálka</v>
      </c>
      <c r="E165" s="3"/>
      <c r="F165" s="25">
        <f>G164</f>
        <v>1.0027777777777778</v>
      </c>
      <c r="G165" s="26">
        <v>1.5465277777777777</v>
      </c>
      <c r="H165" s="3"/>
      <c r="I165" s="24">
        <f>G165-F165</f>
        <v>0.54374999999999996</v>
      </c>
      <c r="J165" s="27">
        <v>3</v>
      </c>
    </row>
    <row r="166" spans="1:10" x14ac:dyDescent="0.45">
      <c r="A166" s="33"/>
      <c r="B166" s="34"/>
      <c r="C166" s="34"/>
      <c r="D166" s="34"/>
      <c r="E166" s="34"/>
      <c r="F166" s="34"/>
      <c r="G166" s="34"/>
      <c r="H166" s="34"/>
      <c r="I166" s="35"/>
      <c r="J166" s="27"/>
    </row>
    <row r="167" spans="1:10" x14ac:dyDescent="0.45">
      <c r="A167" s="2" t="str">
        <f>"Tým: "&amp;INDEX(startovka!$A$1:$H$50,B167+1,8)</f>
        <v>Tým: MZ</v>
      </c>
      <c r="B167" s="2">
        <f>B162+1</f>
        <v>34</v>
      </c>
      <c r="C167" s="31" t="str">
        <f>VLOOKUP(A168,startovka!A:B,2,FALSE)</f>
        <v>nedestruktivní team</v>
      </c>
      <c r="D167" s="31"/>
      <c r="E167" s="3"/>
      <c r="F167" s="8" t="s">
        <v>21</v>
      </c>
      <c r="G167" s="6" t="s">
        <v>22</v>
      </c>
      <c r="H167" s="6" t="s">
        <v>68</v>
      </c>
      <c r="I167" s="6" t="s">
        <v>23</v>
      </c>
      <c r="J167" s="27" t="s">
        <v>27</v>
      </c>
    </row>
    <row r="168" spans="1:10" ht="23.1" customHeight="1" x14ac:dyDescent="0.45">
      <c r="A168" s="32">
        <f>INDEX(startovka!$A$1:$H$50,B167+1,1)</f>
        <v>42</v>
      </c>
      <c r="B168" s="32"/>
      <c r="C168" s="4" t="s">
        <v>24</v>
      </c>
      <c r="D168" s="5" t="str">
        <f>VLOOKUP(A168,startovka!A:F,4,FALSE)</f>
        <v>Dana Hemžalová</v>
      </c>
      <c r="E168" s="3"/>
      <c r="F168" s="25">
        <v>0</v>
      </c>
      <c r="G168" s="26">
        <v>0.63541666666666663</v>
      </c>
      <c r="H168" s="7"/>
      <c r="I168" s="24">
        <f>G168-F168</f>
        <v>0.63541666666666663</v>
      </c>
      <c r="J168" s="27">
        <v>3</v>
      </c>
    </row>
    <row r="169" spans="1:10" ht="23.1" customHeight="1" x14ac:dyDescent="0.45">
      <c r="A169" s="32"/>
      <c r="B169" s="32"/>
      <c r="C169" s="4" t="s">
        <v>25</v>
      </c>
      <c r="D169" s="5" t="str">
        <f>VLOOKUP(A168,startovka!A:F,5,FALSE)</f>
        <v>Lucka Foretová</v>
      </c>
      <c r="E169" s="3"/>
      <c r="F169" s="25">
        <f>G168</f>
        <v>0.63541666666666663</v>
      </c>
      <c r="G169" s="26">
        <v>1.2756944444444445</v>
      </c>
      <c r="H169" s="3"/>
      <c r="I169" s="24">
        <f>G169-F169</f>
        <v>0.64027777777777783</v>
      </c>
      <c r="J169" s="27">
        <v>1</v>
      </c>
    </row>
    <row r="170" spans="1:10" ht="23.1" customHeight="1" x14ac:dyDescent="0.45">
      <c r="A170" s="32"/>
      <c r="B170" s="32"/>
      <c r="C170" s="4" t="s">
        <v>26</v>
      </c>
      <c r="D170" s="5" t="str">
        <f>VLOOKUP(A168,startovka!A:F,6,FALSE)</f>
        <v>Kuba Romaňák</v>
      </c>
      <c r="E170" s="3"/>
      <c r="F170" s="25">
        <f>G169</f>
        <v>1.2756944444444445</v>
      </c>
      <c r="G170" s="26">
        <v>1.8048611111111112</v>
      </c>
      <c r="H170" s="3"/>
      <c r="I170" s="24">
        <f>G170-F170</f>
        <v>0.52916666666666679</v>
      </c>
      <c r="J170" s="27">
        <v>2</v>
      </c>
    </row>
    <row r="171" spans="1:10" x14ac:dyDescent="0.45">
      <c r="A171" s="33"/>
      <c r="B171" s="34"/>
      <c r="C171" s="34"/>
      <c r="D171" s="34"/>
      <c r="E171" s="34"/>
      <c r="F171" s="34"/>
      <c r="G171" s="34"/>
      <c r="H171" s="34"/>
      <c r="I171" s="35"/>
      <c r="J171" s="27"/>
    </row>
    <row r="172" spans="1:10" x14ac:dyDescent="0.45">
      <c r="A172" s="2" t="str">
        <f>"Tým: "&amp;INDEX(startovka!$A$1:$H$50,B172+1,8)</f>
        <v>Tým: MZ</v>
      </c>
      <c r="B172" s="2">
        <f>B167+1</f>
        <v>35</v>
      </c>
      <c r="C172" s="31" t="str">
        <f>VLOOKUP(A173,startovka!A:B,2,FALSE)</f>
        <v>Jdeme na pivo</v>
      </c>
      <c r="D172" s="31"/>
      <c r="E172" s="3"/>
      <c r="F172" s="8" t="s">
        <v>21</v>
      </c>
      <c r="G172" s="6" t="s">
        <v>22</v>
      </c>
      <c r="H172" s="6" t="s">
        <v>68</v>
      </c>
      <c r="I172" s="6" t="s">
        <v>30</v>
      </c>
      <c r="J172" s="27" t="s">
        <v>27</v>
      </c>
    </row>
    <row r="173" spans="1:10" ht="23.1" customHeight="1" x14ac:dyDescent="0.45">
      <c r="A173" s="32">
        <f>INDEX(startovka!$A$1:$H$50,B172+1,1)</f>
        <v>43</v>
      </c>
      <c r="B173" s="32"/>
      <c r="C173" s="4" t="s">
        <v>24</v>
      </c>
      <c r="D173" s="5" t="str">
        <f>VLOOKUP(A173,startovka!A:F,4,FALSE)</f>
        <v>Pavel Fouček</v>
      </c>
      <c r="E173" s="3"/>
      <c r="F173" s="25">
        <v>0</v>
      </c>
      <c r="G173" s="26">
        <v>0.46249999999999997</v>
      </c>
      <c r="H173" s="7"/>
      <c r="I173" s="24">
        <f>G173-F173</f>
        <v>0.46249999999999997</v>
      </c>
      <c r="J173" s="27">
        <v>1</v>
      </c>
    </row>
    <row r="174" spans="1:10" ht="23.1" customHeight="1" x14ac:dyDescent="0.45">
      <c r="A174" s="32"/>
      <c r="B174" s="32"/>
      <c r="C174" s="4" t="s">
        <v>25</v>
      </c>
      <c r="D174" s="5" t="str">
        <f>VLOOKUP(A173,startovka!A:F,5,FALSE)</f>
        <v>Kateřina Srnská</v>
      </c>
      <c r="E174" s="3"/>
      <c r="F174" s="25">
        <f>G173</f>
        <v>0.46249999999999997</v>
      </c>
      <c r="G174" s="26">
        <v>1.1159722222222224</v>
      </c>
      <c r="H174" s="3"/>
      <c r="I174" s="24">
        <f>G174-F174</f>
        <v>0.65347222222222245</v>
      </c>
      <c r="J174" s="27">
        <v>3</v>
      </c>
    </row>
    <row r="175" spans="1:10" ht="23.1" customHeight="1" x14ac:dyDescent="0.45">
      <c r="A175" s="32"/>
      <c r="B175" s="32"/>
      <c r="C175" s="4" t="s">
        <v>26</v>
      </c>
      <c r="D175" s="5" t="str">
        <f>VLOOKUP(A173,startovka!A:F,6,FALSE)</f>
        <v>Ladislav Hejna</v>
      </c>
      <c r="E175" s="3"/>
      <c r="F175" s="25">
        <f>G174</f>
        <v>1.1159722222222224</v>
      </c>
      <c r="G175" s="26">
        <v>1.6652777777777779</v>
      </c>
      <c r="H175" s="3"/>
      <c r="I175" s="24">
        <f>G175-F175</f>
        <v>0.54930555555555549</v>
      </c>
      <c r="J175" s="27">
        <v>3</v>
      </c>
    </row>
    <row r="176" spans="1:10" ht="20.45" customHeight="1" x14ac:dyDescent="0.45">
      <c r="A176" s="33"/>
      <c r="B176" s="34"/>
      <c r="C176" s="34"/>
      <c r="D176" s="34"/>
      <c r="E176" s="34"/>
      <c r="F176" s="34"/>
      <c r="G176" s="34"/>
      <c r="H176" s="34"/>
      <c r="I176" s="35"/>
      <c r="J176" s="27"/>
    </row>
    <row r="177" spans="1:10" x14ac:dyDescent="0.45">
      <c r="A177" s="2" t="str">
        <f>"Tým: "&amp;INDEX(startovka!$A$1:$H$50,B177+1,8)</f>
        <v>Tým: MZ</v>
      </c>
      <c r="B177" s="2">
        <f>B172+1</f>
        <v>36</v>
      </c>
      <c r="C177" s="31" t="str">
        <f>VLOOKUP(A178,startovka!A:B,2,FALSE)</f>
        <v>Cože</v>
      </c>
      <c r="D177" s="31"/>
      <c r="E177" s="3"/>
      <c r="F177" s="8" t="s">
        <v>21</v>
      </c>
      <c r="G177" s="6" t="s">
        <v>22</v>
      </c>
      <c r="H177" s="6" t="s">
        <v>68</v>
      </c>
      <c r="I177" s="6" t="s">
        <v>30</v>
      </c>
      <c r="J177" s="27" t="s">
        <v>27</v>
      </c>
    </row>
    <row r="178" spans="1:10" ht="23.1" customHeight="1" x14ac:dyDescent="0.45">
      <c r="A178" s="32">
        <f>INDEX(startovka!$A$1:$H$50,B177+1,1)</f>
        <v>44</v>
      </c>
      <c r="B178" s="32"/>
      <c r="C178" s="4" t="s">
        <v>24</v>
      </c>
      <c r="D178" s="5" t="str">
        <f>VLOOKUP(A178,startovka!A:F,4,FALSE)</f>
        <v>Petr Haupt</v>
      </c>
      <c r="E178" s="3"/>
      <c r="F178" s="25">
        <v>0</v>
      </c>
      <c r="G178" s="26">
        <v>0.49236111111111108</v>
      </c>
      <c r="H178" s="7"/>
      <c r="I178" s="24">
        <f>G178-F178</f>
        <v>0.49236111111111108</v>
      </c>
      <c r="J178" s="27">
        <v>3</v>
      </c>
    </row>
    <row r="179" spans="1:10" ht="23.1" customHeight="1" x14ac:dyDescent="0.45">
      <c r="A179" s="32"/>
      <c r="B179" s="32"/>
      <c r="C179" s="4" t="s">
        <v>25</v>
      </c>
      <c r="D179" s="5" t="str">
        <f>VLOOKUP(A178,startovka!A:F,5,FALSE)</f>
        <v>Kateřina Hauptová</v>
      </c>
      <c r="E179" s="3"/>
      <c r="F179" s="25">
        <f>G178</f>
        <v>0.49236111111111108</v>
      </c>
      <c r="G179" s="26">
        <v>1.163888888888889</v>
      </c>
      <c r="H179" s="3"/>
      <c r="I179" s="24">
        <f>G179-F179</f>
        <v>0.67152777777777795</v>
      </c>
      <c r="J179" s="27">
        <v>3</v>
      </c>
    </row>
    <row r="180" spans="1:10" ht="23.1" customHeight="1" x14ac:dyDescent="0.45">
      <c r="A180" s="32"/>
      <c r="B180" s="32"/>
      <c r="C180" s="4" t="s">
        <v>26</v>
      </c>
      <c r="D180" s="5" t="str">
        <f>VLOOKUP(A178,startovka!A:F,6,FALSE)</f>
        <v>Lucie Šultysová</v>
      </c>
      <c r="E180" s="3"/>
      <c r="F180" s="25">
        <f>G179</f>
        <v>1.163888888888889</v>
      </c>
      <c r="G180" s="26">
        <v>1.8583333333333334</v>
      </c>
      <c r="H180" s="3"/>
      <c r="I180" s="24">
        <f>G180-F180</f>
        <v>0.69444444444444442</v>
      </c>
      <c r="J180" s="27">
        <v>3</v>
      </c>
    </row>
    <row r="181" spans="1:10" x14ac:dyDescent="0.45">
      <c r="A181" s="33"/>
      <c r="B181" s="34"/>
      <c r="C181" s="34"/>
      <c r="D181" s="34"/>
      <c r="E181" s="34"/>
      <c r="F181" s="34"/>
      <c r="G181" s="34"/>
      <c r="H181" s="34"/>
      <c r="I181" s="35"/>
      <c r="J181" s="27"/>
    </row>
    <row r="182" spans="1:10" x14ac:dyDescent="0.45">
      <c r="A182" s="2" t="str">
        <f>"Tým: "&amp;INDEX(startovka!$A$1:$H$50,B182+1,8)</f>
        <v>Tým: MM</v>
      </c>
      <c r="B182" s="2">
        <f>B177+1</f>
        <v>37</v>
      </c>
      <c r="C182" s="31" t="str">
        <f>VLOOKUP(A183,startovka!A:B,2,FALSE)</f>
        <v>Aktivní stáří</v>
      </c>
      <c r="D182" s="31"/>
      <c r="E182" s="3"/>
      <c r="F182" s="8" t="s">
        <v>21</v>
      </c>
      <c r="G182" s="6" t="s">
        <v>22</v>
      </c>
      <c r="H182" s="6" t="s">
        <v>68</v>
      </c>
      <c r="I182" s="6" t="s">
        <v>30</v>
      </c>
      <c r="J182" s="27" t="s">
        <v>27</v>
      </c>
    </row>
    <row r="183" spans="1:10" ht="23.1" customHeight="1" x14ac:dyDescent="0.45">
      <c r="A183" s="32">
        <f>INDEX(startovka!$A$1:$H$50,B182+1,1)</f>
        <v>45</v>
      </c>
      <c r="B183" s="32"/>
      <c r="C183" s="4" t="s">
        <v>24</v>
      </c>
      <c r="D183" s="5" t="str">
        <f>VLOOKUP(A183,startovka!A:F,4,FALSE)</f>
        <v>Michael Fára</v>
      </c>
      <c r="E183" s="3"/>
      <c r="F183" s="25">
        <v>0</v>
      </c>
      <c r="G183" s="26">
        <v>0.52222222222222225</v>
      </c>
      <c r="H183" s="7"/>
      <c r="I183" s="24">
        <f>G183-F183</f>
        <v>0.52222222222222225</v>
      </c>
      <c r="J183" s="27">
        <v>1</v>
      </c>
    </row>
    <row r="184" spans="1:10" ht="23.1" customHeight="1" x14ac:dyDescent="0.45">
      <c r="A184" s="32"/>
      <c r="B184" s="32"/>
      <c r="C184" s="4" t="s">
        <v>25</v>
      </c>
      <c r="D184" s="5" t="str">
        <f>VLOOKUP(A183,startovka!A:F,5,FALSE)</f>
        <v>Dušan Hájek</v>
      </c>
      <c r="E184" s="3"/>
      <c r="F184" s="25">
        <f>G183</f>
        <v>0.52222222222222225</v>
      </c>
      <c r="G184" s="26">
        <v>1.0770833333333334</v>
      </c>
      <c r="H184" s="3"/>
      <c r="I184" s="24">
        <f>G184-F184</f>
        <v>0.55486111111111114</v>
      </c>
      <c r="J184" s="27">
        <v>3</v>
      </c>
    </row>
    <row r="185" spans="1:10" ht="23.1" customHeight="1" x14ac:dyDescent="0.45">
      <c r="A185" s="32"/>
      <c r="B185" s="32"/>
      <c r="C185" s="4" t="s">
        <v>26</v>
      </c>
      <c r="D185" s="5" t="str">
        <f>VLOOKUP(A183,startovka!A:F,6,FALSE)</f>
        <v>Jakub Souček</v>
      </c>
      <c r="E185" s="3"/>
      <c r="F185" s="25">
        <f>G184</f>
        <v>1.0770833333333334</v>
      </c>
      <c r="G185" s="26">
        <v>1.5659722222222223</v>
      </c>
      <c r="H185" s="3"/>
      <c r="I185" s="24">
        <f>G185-F185</f>
        <v>0.48888888888888893</v>
      </c>
      <c r="J185" s="27">
        <v>2</v>
      </c>
    </row>
    <row r="186" spans="1:10" x14ac:dyDescent="0.45">
      <c r="A186" s="33"/>
      <c r="B186" s="34"/>
      <c r="C186" s="34"/>
      <c r="D186" s="34"/>
      <c r="E186" s="34"/>
      <c r="F186" s="34"/>
      <c r="G186" s="34"/>
      <c r="H186" s="34"/>
      <c r="I186" s="35"/>
      <c r="J186" s="27"/>
    </row>
    <row r="187" spans="1:10" x14ac:dyDescent="0.45">
      <c r="A187" s="2" t="str">
        <f>"Tým: "&amp;INDEX(startovka!$A$1:$H$50,B187+1,8)</f>
        <v>Tým: MM</v>
      </c>
      <c r="B187" s="2">
        <f>B182+1</f>
        <v>38</v>
      </c>
      <c r="C187" s="31" t="str">
        <f>VLOOKUP(A188,startovka!A:B,2,FALSE)</f>
        <v>HlaDaŠi</v>
      </c>
      <c r="D187" s="31"/>
      <c r="E187" s="3"/>
      <c r="F187" s="8" t="s">
        <v>21</v>
      </c>
      <c r="G187" s="6" t="s">
        <v>22</v>
      </c>
      <c r="H187" s="6" t="s">
        <v>68</v>
      </c>
      <c r="I187" s="6" t="s">
        <v>23</v>
      </c>
      <c r="J187" s="27" t="s">
        <v>27</v>
      </c>
    </row>
    <row r="188" spans="1:10" ht="23.1" customHeight="1" x14ac:dyDescent="0.45">
      <c r="A188" s="32">
        <f>INDEX(startovka!$A$1:$H$50,B187+1,1)</f>
        <v>46</v>
      </c>
      <c r="B188" s="32"/>
      <c r="C188" s="4" t="s">
        <v>24</v>
      </c>
      <c r="D188" s="5" t="str">
        <f>VLOOKUP(A188,startovka!A:F,4,FALSE)</f>
        <v>Honza</v>
      </c>
      <c r="E188" s="3"/>
      <c r="F188" s="25">
        <v>0</v>
      </c>
      <c r="G188" s="26">
        <v>0.50208333333333333</v>
      </c>
      <c r="H188" s="7"/>
      <c r="I188" s="24">
        <f>G188-F188</f>
        <v>0.50208333333333333</v>
      </c>
      <c r="J188" s="27">
        <v>3</v>
      </c>
    </row>
    <row r="189" spans="1:10" ht="23.1" customHeight="1" x14ac:dyDescent="0.45">
      <c r="A189" s="32"/>
      <c r="B189" s="32"/>
      <c r="C189" s="4" t="s">
        <v>25</v>
      </c>
      <c r="D189" s="5" t="str">
        <f>VLOOKUP(A188,startovka!A:F,5,FALSE)</f>
        <v>Tomáš Daníček</v>
      </c>
      <c r="E189" s="3"/>
      <c r="F189" s="25">
        <f>G188</f>
        <v>0.50208333333333333</v>
      </c>
      <c r="G189" s="26">
        <v>1.0416666666666667</v>
      </c>
      <c r="H189" s="3"/>
      <c r="I189" s="24">
        <f>G189-F189</f>
        <v>0.53958333333333341</v>
      </c>
      <c r="J189" s="27">
        <v>3</v>
      </c>
    </row>
    <row r="190" spans="1:10" ht="23.1" customHeight="1" x14ac:dyDescent="0.45">
      <c r="A190" s="32"/>
      <c r="B190" s="32"/>
      <c r="C190" s="4" t="s">
        <v>26</v>
      </c>
      <c r="D190" s="5" t="str">
        <f>VLOOKUP(A188,startovka!A:F,6,FALSE)</f>
        <v xml:space="preserve">Martin Šindelář </v>
      </c>
      <c r="E190" s="3"/>
      <c r="F190" s="25">
        <f>G189</f>
        <v>1.0416666666666667</v>
      </c>
      <c r="G190" s="26">
        <v>1.7638888888888891</v>
      </c>
      <c r="H190" s="3"/>
      <c r="I190" s="24">
        <f>G190-F190</f>
        <v>0.72222222222222232</v>
      </c>
      <c r="J190" s="27">
        <v>3</v>
      </c>
    </row>
    <row r="191" spans="1:10" x14ac:dyDescent="0.45">
      <c r="A191" s="33"/>
      <c r="B191" s="34"/>
      <c r="C191" s="34"/>
      <c r="D191" s="34"/>
      <c r="E191" s="34"/>
      <c r="F191" s="34"/>
      <c r="G191" s="34"/>
      <c r="H191" s="34"/>
      <c r="I191" s="35"/>
      <c r="J191" s="27"/>
    </row>
    <row r="192" spans="1:10" x14ac:dyDescent="0.45">
      <c r="A192" s="2" t="str">
        <f>"Tým: "&amp;INDEX(startovka!$A$1:$H$50,B192+1,8)</f>
        <v>Tým: MM</v>
      </c>
      <c r="B192" s="2">
        <f>B187+1</f>
        <v>39</v>
      </c>
      <c r="C192" s="31" t="str">
        <f>VLOOKUP(A193,startovka!A:B,2,FALSE)</f>
        <v>Beverly Hills 90210</v>
      </c>
      <c r="D192" s="31"/>
      <c r="E192" s="3"/>
      <c r="F192" s="8" t="s">
        <v>21</v>
      </c>
      <c r="G192" s="6" t="s">
        <v>22</v>
      </c>
      <c r="H192" s="6" t="s">
        <v>68</v>
      </c>
      <c r="I192" s="6" t="s">
        <v>23</v>
      </c>
      <c r="J192" s="27" t="s">
        <v>27</v>
      </c>
    </row>
    <row r="193" spans="1:10" ht="23.1" customHeight="1" x14ac:dyDescent="0.45">
      <c r="A193" s="32">
        <f>INDEX(startovka!$A$1:$H$50,B192+1,1)</f>
        <v>47</v>
      </c>
      <c r="B193" s="32"/>
      <c r="C193" s="4" t="s">
        <v>24</v>
      </c>
      <c r="D193" s="5" t="str">
        <f>VLOOKUP(A193,startovka!A:F,4,FALSE)</f>
        <v>Brandon</v>
      </c>
      <c r="E193" s="3"/>
      <c r="F193" s="25">
        <v>0</v>
      </c>
      <c r="G193" s="26">
        <v>0.48749999999999999</v>
      </c>
      <c r="H193" s="7"/>
      <c r="I193" s="24">
        <f>G193-F193</f>
        <v>0.48749999999999999</v>
      </c>
      <c r="J193" s="27">
        <v>1</v>
      </c>
    </row>
    <row r="194" spans="1:10" ht="23.1" customHeight="1" x14ac:dyDescent="0.45">
      <c r="A194" s="32"/>
      <c r="B194" s="32"/>
      <c r="C194" s="4" t="s">
        <v>25</v>
      </c>
      <c r="D194" s="5" t="str">
        <f>VLOOKUP(A193,startovka!A:F,5,FALSE)</f>
        <v>Steve</v>
      </c>
      <c r="E194" s="3"/>
      <c r="F194" s="25">
        <f>G193</f>
        <v>0.48749999999999999</v>
      </c>
      <c r="G194" s="26">
        <v>0.8965277777777777</v>
      </c>
      <c r="H194" s="3"/>
      <c r="I194" s="24">
        <f>G194-F194</f>
        <v>0.40902777777777771</v>
      </c>
      <c r="J194" s="27">
        <v>3</v>
      </c>
    </row>
    <row r="195" spans="1:10" ht="23.1" customHeight="1" x14ac:dyDescent="0.45">
      <c r="A195" s="32"/>
      <c r="B195" s="32"/>
      <c r="C195" s="4" t="s">
        <v>26</v>
      </c>
      <c r="D195" s="5" t="str">
        <f>VLOOKUP(A193,startovka!A:F,6,FALSE)</f>
        <v>Dylan</v>
      </c>
      <c r="E195" s="3"/>
      <c r="F195" s="25">
        <f>G194</f>
        <v>0.8965277777777777</v>
      </c>
      <c r="G195" s="26">
        <v>1.4145833333333335</v>
      </c>
      <c r="H195" s="3"/>
      <c r="I195" s="24">
        <f>G195-F195</f>
        <v>0.51805555555555582</v>
      </c>
      <c r="J195" s="27">
        <v>2</v>
      </c>
    </row>
    <row r="196" spans="1:10" x14ac:dyDescent="0.45">
      <c r="A196" s="33"/>
      <c r="B196" s="34"/>
      <c r="C196" s="34"/>
      <c r="D196" s="34"/>
      <c r="E196" s="34"/>
      <c r="F196" s="34"/>
      <c r="G196" s="34"/>
      <c r="H196" s="34"/>
      <c r="I196" s="35"/>
      <c r="J196" s="27"/>
    </row>
    <row r="197" spans="1:10" x14ac:dyDescent="0.45">
      <c r="A197" s="2" t="str">
        <f>"Tým: "&amp;INDEX(startovka!$A$1:$H$50,B197+1,8)</f>
        <v>Tým: MM</v>
      </c>
      <c r="B197" s="2">
        <f>B192+1</f>
        <v>40</v>
      </c>
      <c r="C197" s="31" t="str">
        <f>VLOOKUP(A198,startovka!A:B,2,FALSE)</f>
        <v>RFB</v>
      </c>
      <c r="D197" s="31"/>
      <c r="E197" s="3"/>
      <c r="F197" s="8" t="s">
        <v>21</v>
      </c>
      <c r="G197" s="6" t="s">
        <v>22</v>
      </c>
      <c r="H197" s="6" t="s">
        <v>68</v>
      </c>
      <c r="I197" s="6" t="s">
        <v>23</v>
      </c>
      <c r="J197" s="27" t="s">
        <v>27</v>
      </c>
    </row>
    <row r="198" spans="1:10" ht="23.1" customHeight="1" x14ac:dyDescent="0.45">
      <c r="A198" s="32">
        <f>INDEX(startovka!$A$1:$H$50,B197+1,1)</f>
        <v>48</v>
      </c>
      <c r="B198" s="32"/>
      <c r="C198" s="4" t="s">
        <v>24</v>
      </c>
      <c r="D198" s="5" t="str">
        <f>VLOOKUP(A198,startovka!A:F,4,FALSE)</f>
        <v>Jan Szabó</v>
      </c>
      <c r="E198" s="3"/>
      <c r="F198" s="25">
        <v>0</v>
      </c>
      <c r="G198" s="26">
        <v>0.47569444444444442</v>
      </c>
      <c r="H198" s="7"/>
      <c r="I198" s="24">
        <f>G198-F198</f>
        <v>0.47569444444444442</v>
      </c>
      <c r="J198" s="27">
        <v>3</v>
      </c>
    </row>
    <row r="199" spans="1:10" ht="23.1" customHeight="1" x14ac:dyDescent="0.45">
      <c r="A199" s="32"/>
      <c r="B199" s="32"/>
      <c r="C199" s="4" t="s">
        <v>25</v>
      </c>
      <c r="D199" s="5" t="str">
        <f>VLOOKUP(A198,startovka!A:F,5,FALSE)</f>
        <v>Václav Fiala</v>
      </c>
      <c r="E199" s="3"/>
      <c r="F199" s="25">
        <f>G198</f>
        <v>0.47569444444444442</v>
      </c>
      <c r="G199" s="26">
        <v>0.87847222222222221</v>
      </c>
      <c r="H199" s="3"/>
      <c r="I199" s="24">
        <f>G199-F199</f>
        <v>0.40277777777777779</v>
      </c>
      <c r="J199" s="27">
        <v>3</v>
      </c>
    </row>
    <row r="200" spans="1:10" ht="23.1" customHeight="1" x14ac:dyDescent="0.45">
      <c r="A200" s="32"/>
      <c r="B200" s="32"/>
      <c r="C200" s="4" t="s">
        <v>26</v>
      </c>
      <c r="D200" s="5" t="str">
        <f>VLOOKUP(A198,startovka!A:F,6,FALSE)</f>
        <v>Jan Stross</v>
      </c>
      <c r="E200" s="3"/>
      <c r="F200" s="25">
        <f>G199</f>
        <v>0.87847222222222221</v>
      </c>
      <c r="G200" s="26">
        <v>1.5833333333333333</v>
      </c>
      <c r="H200" s="3"/>
      <c r="I200" s="24">
        <f>G200-F200</f>
        <v>0.70486111111111105</v>
      </c>
      <c r="J200" s="27">
        <v>3</v>
      </c>
    </row>
    <row r="201" spans="1:10" x14ac:dyDescent="0.45">
      <c r="A201" s="33"/>
      <c r="B201" s="34"/>
      <c r="C201" s="34"/>
      <c r="D201" s="34"/>
      <c r="E201" s="34"/>
      <c r="F201" s="34"/>
      <c r="G201" s="34"/>
      <c r="H201" s="34"/>
      <c r="I201" s="35"/>
      <c r="J201" s="27"/>
    </row>
  </sheetData>
  <mergeCells count="120">
    <mergeCell ref="C197:D197"/>
    <mergeCell ref="A198:B200"/>
    <mergeCell ref="A201:I201"/>
    <mergeCell ref="C187:D187"/>
    <mergeCell ref="A188:B190"/>
    <mergeCell ref="A191:I191"/>
    <mergeCell ref="C192:D192"/>
    <mergeCell ref="A193:B195"/>
    <mergeCell ref="A196:I196"/>
    <mergeCell ref="C177:D177"/>
    <mergeCell ref="A178:B180"/>
    <mergeCell ref="A181:I181"/>
    <mergeCell ref="C182:D182"/>
    <mergeCell ref="A183:B185"/>
    <mergeCell ref="A186:I186"/>
    <mergeCell ref="C167:D167"/>
    <mergeCell ref="A168:B170"/>
    <mergeCell ref="A171:I171"/>
    <mergeCell ref="C172:D172"/>
    <mergeCell ref="A173:B175"/>
    <mergeCell ref="A176:I176"/>
    <mergeCell ref="C157:D157"/>
    <mergeCell ref="A158:B160"/>
    <mergeCell ref="A161:I161"/>
    <mergeCell ref="C162:D162"/>
    <mergeCell ref="A163:B165"/>
    <mergeCell ref="A166:I166"/>
    <mergeCell ref="C147:D147"/>
    <mergeCell ref="A148:B150"/>
    <mergeCell ref="A151:I151"/>
    <mergeCell ref="C152:D152"/>
    <mergeCell ref="A153:B155"/>
    <mergeCell ref="A156:I156"/>
    <mergeCell ref="C137:D137"/>
    <mergeCell ref="A138:B140"/>
    <mergeCell ref="A141:I141"/>
    <mergeCell ref="C142:D142"/>
    <mergeCell ref="A143:B145"/>
    <mergeCell ref="A146:I146"/>
    <mergeCell ref="C127:D127"/>
    <mergeCell ref="A128:B130"/>
    <mergeCell ref="A131:I131"/>
    <mergeCell ref="C132:D132"/>
    <mergeCell ref="A133:B135"/>
    <mergeCell ref="A136:I136"/>
    <mergeCell ref="C117:D117"/>
    <mergeCell ref="A118:B120"/>
    <mergeCell ref="A121:I121"/>
    <mergeCell ref="C122:D122"/>
    <mergeCell ref="A123:B125"/>
    <mergeCell ref="A126:I126"/>
    <mergeCell ref="C107:D107"/>
    <mergeCell ref="A108:B110"/>
    <mergeCell ref="A111:I111"/>
    <mergeCell ref="C112:D112"/>
    <mergeCell ref="A113:B115"/>
    <mergeCell ref="A116:I116"/>
    <mergeCell ref="C97:D97"/>
    <mergeCell ref="A98:B100"/>
    <mergeCell ref="A101:I101"/>
    <mergeCell ref="C102:D102"/>
    <mergeCell ref="A103:B105"/>
    <mergeCell ref="A106:I106"/>
    <mergeCell ref="C87:D87"/>
    <mergeCell ref="A88:B90"/>
    <mergeCell ref="A91:I91"/>
    <mergeCell ref="C92:D92"/>
    <mergeCell ref="A93:B95"/>
    <mergeCell ref="A96:I96"/>
    <mergeCell ref="C77:D77"/>
    <mergeCell ref="A78:B80"/>
    <mergeCell ref="A81:I81"/>
    <mergeCell ref="C82:D82"/>
    <mergeCell ref="A83:B85"/>
    <mergeCell ref="A86:I86"/>
    <mergeCell ref="C67:D67"/>
    <mergeCell ref="A68:B70"/>
    <mergeCell ref="A71:I71"/>
    <mergeCell ref="C72:D72"/>
    <mergeCell ref="A73:B75"/>
    <mergeCell ref="A76:I76"/>
    <mergeCell ref="C57:D57"/>
    <mergeCell ref="A58:B60"/>
    <mergeCell ref="A61:I61"/>
    <mergeCell ref="C62:D62"/>
    <mergeCell ref="A63:B65"/>
    <mergeCell ref="A66:I66"/>
    <mergeCell ref="C47:D47"/>
    <mergeCell ref="A48:B50"/>
    <mergeCell ref="A51:I51"/>
    <mergeCell ref="C52:D52"/>
    <mergeCell ref="A53:B55"/>
    <mergeCell ref="A56:I56"/>
    <mergeCell ref="C37:D37"/>
    <mergeCell ref="A38:B40"/>
    <mergeCell ref="A41:I41"/>
    <mergeCell ref="C42:D42"/>
    <mergeCell ref="A43:B45"/>
    <mergeCell ref="A46:I46"/>
    <mergeCell ref="C27:D27"/>
    <mergeCell ref="A28:B30"/>
    <mergeCell ref="A31:I31"/>
    <mergeCell ref="C32:D32"/>
    <mergeCell ref="A33:B35"/>
    <mergeCell ref="A36:I36"/>
    <mergeCell ref="C2:D2"/>
    <mergeCell ref="A3:B5"/>
    <mergeCell ref="A6:I6"/>
    <mergeCell ref="C17:D17"/>
    <mergeCell ref="A18:B20"/>
    <mergeCell ref="A21:I21"/>
    <mergeCell ref="C22:D22"/>
    <mergeCell ref="A23:B25"/>
    <mergeCell ref="A26:I26"/>
    <mergeCell ref="A8:B10"/>
    <mergeCell ref="C7:D7"/>
    <mergeCell ref="A11:I11"/>
    <mergeCell ref="C12:D12"/>
    <mergeCell ref="A13:B15"/>
    <mergeCell ref="A16:I16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>
      <selection activeCell="C2" sqref="C2"/>
    </sheetView>
  </sheetViews>
  <sheetFormatPr defaultRowHeight="14.25" x14ac:dyDescent="0.45"/>
  <cols>
    <col min="2" max="2" width="19.53125" bestFit="1" customWidth="1"/>
  </cols>
  <sheetData>
    <row r="1" spans="1:4" x14ac:dyDescent="0.45">
      <c r="A1" t="s">
        <v>237</v>
      </c>
      <c r="B1" t="s">
        <v>238</v>
      </c>
      <c r="C1" t="s">
        <v>239</v>
      </c>
      <c r="D1" t="s">
        <v>27</v>
      </c>
    </row>
    <row r="2" spans="1:4" x14ac:dyDescent="0.45">
      <c r="A2" t="s">
        <v>235</v>
      </c>
      <c r="B2" t="s">
        <v>123</v>
      </c>
      <c r="C2" s="29">
        <v>0.32916666666666666</v>
      </c>
      <c r="D2" s="30">
        <v>3</v>
      </c>
    </row>
    <row r="3" spans="1:4" x14ac:dyDescent="0.45">
      <c r="A3" t="s">
        <v>235</v>
      </c>
      <c r="B3" t="s">
        <v>99</v>
      </c>
      <c r="C3" s="29">
        <v>0.37638888888888888</v>
      </c>
      <c r="D3" s="30">
        <v>3</v>
      </c>
    </row>
    <row r="4" spans="1:4" x14ac:dyDescent="0.45">
      <c r="A4" t="s">
        <v>235</v>
      </c>
      <c r="B4" t="s">
        <v>12</v>
      </c>
      <c r="C4" s="29">
        <v>0.38194444444444442</v>
      </c>
      <c r="D4" s="30">
        <v>3</v>
      </c>
    </row>
    <row r="5" spans="1:4" x14ac:dyDescent="0.45">
      <c r="A5" t="s">
        <v>235</v>
      </c>
      <c r="B5" t="s">
        <v>13</v>
      </c>
      <c r="C5" s="29">
        <v>0.38194444444444453</v>
      </c>
      <c r="D5" s="30">
        <v>2</v>
      </c>
    </row>
    <row r="6" spans="1:4" x14ac:dyDescent="0.45">
      <c r="A6" t="s">
        <v>235</v>
      </c>
      <c r="B6" t="s">
        <v>107</v>
      </c>
      <c r="C6" s="29">
        <v>0.38611111111111107</v>
      </c>
      <c r="D6" s="30">
        <v>3</v>
      </c>
    </row>
    <row r="7" spans="1:4" x14ac:dyDescent="0.45">
      <c r="A7" t="s">
        <v>235</v>
      </c>
      <c r="B7" t="s">
        <v>71</v>
      </c>
      <c r="C7" s="29">
        <v>0.3965277777777777</v>
      </c>
      <c r="D7" s="30">
        <v>2</v>
      </c>
    </row>
    <row r="8" spans="1:4" x14ac:dyDescent="0.45">
      <c r="A8" t="s">
        <v>235</v>
      </c>
      <c r="B8" t="s">
        <v>58</v>
      </c>
      <c r="C8" s="29">
        <v>0.3972222222222222</v>
      </c>
      <c r="D8" s="30">
        <v>3</v>
      </c>
    </row>
    <row r="9" spans="1:4" x14ac:dyDescent="0.45">
      <c r="A9" t="s">
        <v>235</v>
      </c>
      <c r="B9" t="s">
        <v>71</v>
      </c>
      <c r="C9" s="29">
        <v>0.3972222222222222</v>
      </c>
      <c r="D9" s="30">
        <v>3</v>
      </c>
    </row>
    <row r="10" spans="1:4" x14ac:dyDescent="0.45">
      <c r="A10" t="s">
        <v>235</v>
      </c>
      <c r="B10" t="s">
        <v>125</v>
      </c>
      <c r="C10" s="29">
        <v>0.3972222222222222</v>
      </c>
      <c r="D10" s="30">
        <v>3</v>
      </c>
    </row>
    <row r="11" spans="1:4" x14ac:dyDescent="0.45">
      <c r="A11" t="s">
        <v>235</v>
      </c>
      <c r="B11" t="s">
        <v>197</v>
      </c>
      <c r="C11" s="29">
        <v>0.40277777777777779</v>
      </c>
      <c r="D11" s="30">
        <v>3</v>
      </c>
    </row>
    <row r="12" spans="1:4" x14ac:dyDescent="0.45">
      <c r="A12" t="s">
        <v>235</v>
      </c>
      <c r="B12" t="s">
        <v>119</v>
      </c>
      <c r="C12" s="29">
        <v>0.40902777777777771</v>
      </c>
      <c r="D12" s="30">
        <v>3</v>
      </c>
    </row>
    <row r="13" spans="1:4" x14ac:dyDescent="0.45">
      <c r="A13" t="s">
        <v>235</v>
      </c>
      <c r="B13" t="s">
        <v>224</v>
      </c>
      <c r="C13" s="29">
        <v>0.40972222222222227</v>
      </c>
      <c r="D13" s="30">
        <v>3</v>
      </c>
    </row>
    <row r="14" spans="1:4" x14ac:dyDescent="0.45">
      <c r="A14" t="s">
        <v>235</v>
      </c>
      <c r="B14" t="s">
        <v>124</v>
      </c>
      <c r="C14" s="29">
        <v>0.41250000000000003</v>
      </c>
      <c r="D14" s="30">
        <v>3</v>
      </c>
    </row>
    <row r="15" spans="1:4" x14ac:dyDescent="0.45">
      <c r="A15" t="s">
        <v>235</v>
      </c>
      <c r="B15" t="s">
        <v>70</v>
      </c>
      <c r="C15" s="29">
        <v>0.4145833333333333</v>
      </c>
      <c r="D15" s="30">
        <v>3</v>
      </c>
    </row>
    <row r="16" spans="1:4" x14ac:dyDescent="0.45">
      <c r="A16" t="s">
        <v>235</v>
      </c>
      <c r="B16" t="s">
        <v>108</v>
      </c>
      <c r="C16" s="29">
        <v>0.41597222222222219</v>
      </c>
      <c r="D16" s="30">
        <v>1</v>
      </c>
    </row>
    <row r="17" spans="1:4" x14ac:dyDescent="0.45">
      <c r="A17" t="s">
        <v>235</v>
      </c>
      <c r="B17" t="s">
        <v>86</v>
      </c>
      <c r="C17" s="29">
        <v>0.41736111111111113</v>
      </c>
      <c r="D17" s="30">
        <v>3</v>
      </c>
    </row>
    <row r="18" spans="1:4" x14ac:dyDescent="0.45">
      <c r="A18" t="s">
        <v>235</v>
      </c>
      <c r="B18" t="s">
        <v>17</v>
      </c>
      <c r="C18" s="29">
        <v>0.42430555555555555</v>
      </c>
      <c r="D18" s="30">
        <v>2</v>
      </c>
    </row>
    <row r="19" spans="1:4" x14ac:dyDescent="0.45">
      <c r="A19" t="s">
        <v>235</v>
      </c>
      <c r="B19" t="s">
        <v>63</v>
      </c>
      <c r="C19" s="29">
        <v>0.4243055555555556</v>
      </c>
      <c r="D19" s="30">
        <v>3</v>
      </c>
    </row>
    <row r="20" spans="1:4" x14ac:dyDescent="0.45">
      <c r="A20" t="s">
        <v>235</v>
      </c>
      <c r="B20" t="s">
        <v>50</v>
      </c>
      <c r="C20" s="29">
        <v>0.42569444444444443</v>
      </c>
      <c r="D20" s="30">
        <v>2</v>
      </c>
    </row>
    <row r="21" spans="1:4" x14ac:dyDescent="0.45">
      <c r="A21" t="s">
        <v>235</v>
      </c>
      <c r="B21" t="s">
        <v>142</v>
      </c>
      <c r="C21" s="29">
        <v>0.42569444444444449</v>
      </c>
      <c r="D21" s="30">
        <v>3</v>
      </c>
    </row>
    <row r="22" spans="1:4" x14ac:dyDescent="0.45">
      <c r="A22" t="s">
        <v>235</v>
      </c>
      <c r="B22" t="s">
        <v>106</v>
      </c>
      <c r="C22" s="29">
        <v>0.42777777777777781</v>
      </c>
      <c r="D22" s="30">
        <v>1</v>
      </c>
    </row>
    <row r="23" spans="1:4" x14ac:dyDescent="0.45">
      <c r="A23" t="s">
        <v>235</v>
      </c>
      <c r="B23" t="s">
        <v>46</v>
      </c>
      <c r="C23" s="29">
        <v>0.43124999999999991</v>
      </c>
      <c r="D23" s="30">
        <v>1</v>
      </c>
    </row>
    <row r="24" spans="1:4" x14ac:dyDescent="0.45">
      <c r="A24" t="s">
        <v>235</v>
      </c>
      <c r="B24" t="s">
        <v>201</v>
      </c>
      <c r="C24" s="29">
        <v>0.44097222222222227</v>
      </c>
      <c r="D24" s="30">
        <v>2</v>
      </c>
    </row>
    <row r="25" spans="1:4" x14ac:dyDescent="0.45">
      <c r="A25" t="s">
        <v>235</v>
      </c>
      <c r="B25" t="s">
        <v>222</v>
      </c>
      <c r="C25" s="29">
        <v>0.44305555555555548</v>
      </c>
      <c r="D25" s="30">
        <v>3</v>
      </c>
    </row>
    <row r="26" spans="1:4" x14ac:dyDescent="0.45">
      <c r="A26" t="s">
        <v>235</v>
      </c>
      <c r="B26" t="s">
        <v>77</v>
      </c>
      <c r="C26" s="29">
        <v>0.44791666666666652</v>
      </c>
      <c r="D26" s="30">
        <v>2</v>
      </c>
    </row>
    <row r="27" spans="1:4" x14ac:dyDescent="0.45">
      <c r="A27" t="s">
        <v>235</v>
      </c>
      <c r="B27" t="s">
        <v>162</v>
      </c>
      <c r="C27" s="29">
        <v>0.44791666666666652</v>
      </c>
      <c r="D27" s="30">
        <v>2</v>
      </c>
    </row>
    <row r="28" spans="1:4" x14ac:dyDescent="0.45">
      <c r="A28" t="s">
        <v>235</v>
      </c>
      <c r="B28" t="s">
        <v>72</v>
      </c>
      <c r="C28" s="29">
        <v>0.45625000000000016</v>
      </c>
      <c r="D28" s="30">
        <v>2</v>
      </c>
    </row>
    <row r="29" spans="1:4" x14ac:dyDescent="0.45">
      <c r="A29" t="s">
        <v>235</v>
      </c>
      <c r="B29" t="s">
        <v>51</v>
      </c>
      <c r="C29" s="29">
        <v>0.45763888888888887</v>
      </c>
      <c r="D29" s="30">
        <v>1</v>
      </c>
    </row>
    <row r="30" spans="1:4" x14ac:dyDescent="0.45">
      <c r="A30" t="s">
        <v>235</v>
      </c>
      <c r="B30" t="s">
        <v>32</v>
      </c>
      <c r="C30" s="29">
        <v>0.46249999999999997</v>
      </c>
      <c r="D30" s="30">
        <v>1</v>
      </c>
    </row>
    <row r="31" spans="1:4" x14ac:dyDescent="0.45">
      <c r="A31" t="s">
        <v>235</v>
      </c>
      <c r="B31" t="s">
        <v>75</v>
      </c>
      <c r="C31" s="29">
        <v>0.46458333333333335</v>
      </c>
      <c r="D31" s="30">
        <v>2</v>
      </c>
    </row>
    <row r="32" spans="1:4" x14ac:dyDescent="0.45">
      <c r="A32" t="s">
        <v>235</v>
      </c>
      <c r="B32" t="s">
        <v>163</v>
      </c>
      <c r="C32" s="29">
        <v>0.46666666666666662</v>
      </c>
      <c r="D32" s="30">
        <v>3</v>
      </c>
    </row>
    <row r="33" spans="1:4" x14ac:dyDescent="0.45">
      <c r="A33" t="s">
        <v>235</v>
      </c>
      <c r="B33" t="s">
        <v>64</v>
      </c>
      <c r="C33" s="29">
        <v>0.46666666666666667</v>
      </c>
      <c r="D33" s="30">
        <v>2</v>
      </c>
    </row>
    <row r="34" spans="1:4" x14ac:dyDescent="0.45">
      <c r="A34" t="s">
        <v>235</v>
      </c>
      <c r="B34" t="s">
        <v>56</v>
      </c>
      <c r="C34" s="29">
        <v>0.46736111111111117</v>
      </c>
      <c r="D34" s="30">
        <v>3</v>
      </c>
    </row>
    <row r="35" spans="1:4" x14ac:dyDescent="0.45">
      <c r="A35" t="s">
        <v>235</v>
      </c>
      <c r="B35" t="s">
        <v>52</v>
      </c>
      <c r="C35" s="29">
        <v>0.46805555555555545</v>
      </c>
      <c r="D35" s="30">
        <v>3</v>
      </c>
    </row>
    <row r="36" spans="1:4" x14ac:dyDescent="0.45">
      <c r="A36" t="s">
        <v>235</v>
      </c>
      <c r="B36" t="s">
        <v>76</v>
      </c>
      <c r="C36" s="29">
        <v>0.47013888888888888</v>
      </c>
      <c r="D36" s="30">
        <v>1</v>
      </c>
    </row>
    <row r="37" spans="1:4" x14ac:dyDescent="0.45">
      <c r="A37" t="s">
        <v>235</v>
      </c>
      <c r="B37" t="s">
        <v>196</v>
      </c>
      <c r="C37" s="29">
        <v>0.47569444444444442</v>
      </c>
      <c r="D37" s="30">
        <v>3</v>
      </c>
    </row>
    <row r="38" spans="1:4" x14ac:dyDescent="0.45">
      <c r="A38" t="s">
        <v>235</v>
      </c>
      <c r="B38" t="s">
        <v>202</v>
      </c>
      <c r="C38" s="29">
        <v>0.47986111111111113</v>
      </c>
      <c r="D38" s="30">
        <v>3</v>
      </c>
    </row>
    <row r="39" spans="1:4" x14ac:dyDescent="0.45">
      <c r="A39" t="s">
        <v>235</v>
      </c>
      <c r="B39" t="s">
        <v>221</v>
      </c>
      <c r="C39" s="29">
        <v>0.4826388888888889</v>
      </c>
      <c r="D39" s="30">
        <v>1</v>
      </c>
    </row>
    <row r="40" spans="1:4" x14ac:dyDescent="0.45">
      <c r="A40" t="s">
        <v>235</v>
      </c>
      <c r="B40" t="s">
        <v>118</v>
      </c>
      <c r="C40" s="29">
        <v>0.48749999999999999</v>
      </c>
      <c r="D40" s="30">
        <v>1</v>
      </c>
    </row>
    <row r="41" spans="1:4" x14ac:dyDescent="0.45">
      <c r="A41" t="s">
        <v>235</v>
      </c>
      <c r="B41" t="s">
        <v>188</v>
      </c>
      <c r="C41" s="29">
        <v>0.48888888888888893</v>
      </c>
      <c r="D41" s="30">
        <v>2</v>
      </c>
    </row>
    <row r="42" spans="1:4" x14ac:dyDescent="0.45">
      <c r="A42" t="s">
        <v>235</v>
      </c>
      <c r="B42" t="s">
        <v>102</v>
      </c>
      <c r="C42" s="29">
        <v>0.49236111111111108</v>
      </c>
      <c r="D42" s="30">
        <v>3</v>
      </c>
    </row>
    <row r="43" spans="1:4" x14ac:dyDescent="0.45">
      <c r="A43" t="s">
        <v>235</v>
      </c>
      <c r="B43" t="s">
        <v>57</v>
      </c>
      <c r="C43" s="29">
        <v>0.49861111111111123</v>
      </c>
      <c r="D43" s="30">
        <v>2</v>
      </c>
    </row>
    <row r="44" spans="1:4" x14ac:dyDescent="0.45">
      <c r="A44" t="s">
        <v>235</v>
      </c>
      <c r="B44" t="s">
        <v>219</v>
      </c>
      <c r="C44" s="29">
        <v>0.5</v>
      </c>
      <c r="D44" s="30">
        <v>0</v>
      </c>
    </row>
    <row r="45" spans="1:4" x14ac:dyDescent="0.45">
      <c r="A45" t="s">
        <v>235</v>
      </c>
      <c r="B45" t="s">
        <v>222</v>
      </c>
      <c r="C45" s="29">
        <v>0.50208333333333333</v>
      </c>
      <c r="D45" s="30">
        <v>3</v>
      </c>
    </row>
    <row r="46" spans="1:4" x14ac:dyDescent="0.45">
      <c r="A46" t="s">
        <v>235</v>
      </c>
      <c r="B46" t="s">
        <v>120</v>
      </c>
      <c r="C46" s="29">
        <v>0.51805555555555582</v>
      </c>
      <c r="D46" s="30">
        <v>2</v>
      </c>
    </row>
    <row r="47" spans="1:4" x14ac:dyDescent="0.45">
      <c r="A47" t="s">
        <v>235</v>
      </c>
      <c r="B47" t="s">
        <v>205</v>
      </c>
      <c r="C47" s="29">
        <v>0.5194444444444446</v>
      </c>
      <c r="D47" s="30">
        <v>2</v>
      </c>
    </row>
    <row r="48" spans="1:4" x14ac:dyDescent="0.45">
      <c r="A48" t="s">
        <v>235</v>
      </c>
      <c r="B48" t="s">
        <v>187</v>
      </c>
      <c r="C48" s="29">
        <v>0.52222222222222225</v>
      </c>
      <c r="D48" s="30">
        <v>1</v>
      </c>
    </row>
    <row r="49" spans="1:4" x14ac:dyDescent="0.45">
      <c r="A49" t="s">
        <v>235</v>
      </c>
      <c r="B49" t="s">
        <v>153</v>
      </c>
      <c r="C49" s="29">
        <v>0.52916666666666679</v>
      </c>
      <c r="D49" s="30">
        <v>2</v>
      </c>
    </row>
    <row r="50" spans="1:4" x14ac:dyDescent="0.45">
      <c r="A50" t="s">
        <v>235</v>
      </c>
      <c r="B50" t="s">
        <v>39</v>
      </c>
      <c r="C50" s="29">
        <v>0.53958333333333341</v>
      </c>
      <c r="D50" s="30">
        <v>3</v>
      </c>
    </row>
    <row r="51" spans="1:4" x14ac:dyDescent="0.45">
      <c r="A51" t="s">
        <v>235</v>
      </c>
      <c r="B51" t="s">
        <v>47</v>
      </c>
      <c r="C51" s="29">
        <v>0.54374999999999996</v>
      </c>
      <c r="D51" s="30">
        <v>3</v>
      </c>
    </row>
    <row r="52" spans="1:4" x14ac:dyDescent="0.45">
      <c r="A52" t="s">
        <v>235</v>
      </c>
      <c r="B52" t="s">
        <v>223</v>
      </c>
      <c r="C52" s="29">
        <v>0.54444444444444451</v>
      </c>
      <c r="D52" s="30">
        <v>3</v>
      </c>
    </row>
    <row r="53" spans="1:4" x14ac:dyDescent="0.45">
      <c r="A53" t="s">
        <v>235</v>
      </c>
      <c r="B53" t="s">
        <v>226</v>
      </c>
      <c r="C53" s="29">
        <v>0.54513888888888895</v>
      </c>
      <c r="D53" s="30">
        <v>2</v>
      </c>
    </row>
    <row r="54" spans="1:4" x14ac:dyDescent="0.45">
      <c r="A54" t="s">
        <v>235</v>
      </c>
      <c r="B54" t="s">
        <v>150</v>
      </c>
      <c r="C54" s="29">
        <v>0.54861111111111116</v>
      </c>
      <c r="D54" s="30">
        <v>3</v>
      </c>
    </row>
    <row r="55" spans="1:4" x14ac:dyDescent="0.45">
      <c r="A55" t="s">
        <v>235</v>
      </c>
      <c r="B55" t="s">
        <v>61</v>
      </c>
      <c r="C55" s="29">
        <v>0.54930555555555549</v>
      </c>
      <c r="D55" s="30">
        <v>3</v>
      </c>
    </row>
    <row r="56" spans="1:4" x14ac:dyDescent="0.45">
      <c r="A56" t="s">
        <v>235</v>
      </c>
      <c r="B56" t="s">
        <v>209</v>
      </c>
      <c r="C56" s="29">
        <v>0.54999999999999982</v>
      </c>
      <c r="D56" s="30">
        <v>3</v>
      </c>
    </row>
    <row r="57" spans="1:4" x14ac:dyDescent="0.45">
      <c r="A57" t="s">
        <v>235</v>
      </c>
      <c r="B57" t="s">
        <v>186</v>
      </c>
      <c r="C57" s="29">
        <v>0.55486111111111114</v>
      </c>
      <c r="D57" s="30">
        <v>3</v>
      </c>
    </row>
    <row r="58" spans="1:4" x14ac:dyDescent="0.45">
      <c r="A58" t="s">
        <v>235</v>
      </c>
      <c r="B58" t="s">
        <v>171</v>
      </c>
      <c r="C58" s="29">
        <v>0.5625</v>
      </c>
      <c r="D58" s="30">
        <v>3</v>
      </c>
    </row>
    <row r="59" spans="1:4" x14ac:dyDescent="0.45">
      <c r="A59" t="s">
        <v>235</v>
      </c>
      <c r="B59" t="s">
        <v>166</v>
      </c>
      <c r="C59" s="29">
        <v>0.56944444444444442</v>
      </c>
      <c r="D59" s="30">
        <v>3</v>
      </c>
    </row>
    <row r="60" spans="1:4" x14ac:dyDescent="0.45">
      <c r="A60" t="s">
        <v>235</v>
      </c>
      <c r="B60" t="s">
        <v>173</v>
      </c>
      <c r="C60" s="29">
        <v>0.5708333333333333</v>
      </c>
      <c r="D60" s="30">
        <v>3</v>
      </c>
    </row>
    <row r="61" spans="1:4" x14ac:dyDescent="0.45">
      <c r="A61" t="s">
        <v>235</v>
      </c>
      <c r="B61" t="s">
        <v>149</v>
      </c>
      <c r="C61" s="29">
        <v>0.5854166666666667</v>
      </c>
      <c r="D61" s="30">
        <v>2</v>
      </c>
    </row>
    <row r="62" spans="1:4" x14ac:dyDescent="0.45">
      <c r="A62" t="s">
        <v>235</v>
      </c>
      <c r="B62" t="s">
        <v>87</v>
      </c>
      <c r="C62" s="29">
        <v>0.58611111111111103</v>
      </c>
      <c r="D62" s="30">
        <v>3</v>
      </c>
    </row>
    <row r="63" spans="1:4" x14ac:dyDescent="0.45">
      <c r="A63" t="s">
        <v>235</v>
      </c>
      <c r="B63" t="s">
        <v>172</v>
      </c>
      <c r="C63" s="29">
        <v>0.58680555555555558</v>
      </c>
      <c r="D63" s="30">
        <v>3</v>
      </c>
    </row>
    <row r="64" spans="1:4" x14ac:dyDescent="0.45">
      <c r="A64" t="s">
        <v>235</v>
      </c>
      <c r="B64" t="s">
        <v>145</v>
      </c>
      <c r="C64" s="29">
        <v>0.59444444444444444</v>
      </c>
      <c r="D64" s="30">
        <v>2</v>
      </c>
    </row>
    <row r="65" spans="1:4" x14ac:dyDescent="0.45">
      <c r="A65" t="s">
        <v>235</v>
      </c>
      <c r="B65" t="s">
        <v>183</v>
      </c>
      <c r="C65" s="29">
        <v>0.59652777777777799</v>
      </c>
      <c r="D65" s="30">
        <v>2</v>
      </c>
    </row>
    <row r="66" spans="1:4" x14ac:dyDescent="0.45">
      <c r="A66" t="s">
        <v>235</v>
      </c>
      <c r="B66" t="s">
        <v>181</v>
      </c>
      <c r="C66" s="29">
        <v>0.65972222222222221</v>
      </c>
      <c r="D66" s="30">
        <v>2</v>
      </c>
    </row>
    <row r="67" spans="1:4" x14ac:dyDescent="0.45">
      <c r="A67" t="s">
        <v>235</v>
      </c>
      <c r="B67" t="s">
        <v>167</v>
      </c>
      <c r="C67" s="29">
        <v>0.66319444444444442</v>
      </c>
      <c r="D67" s="30">
        <v>2</v>
      </c>
    </row>
    <row r="68" spans="1:4" x14ac:dyDescent="0.45">
      <c r="A68" t="s">
        <v>235</v>
      </c>
      <c r="B68" t="s">
        <v>198</v>
      </c>
      <c r="C68" s="29">
        <v>0.70486111111111105</v>
      </c>
      <c r="D68" s="30">
        <v>3</v>
      </c>
    </row>
    <row r="69" spans="1:4" x14ac:dyDescent="0.45">
      <c r="A69" t="s">
        <v>235</v>
      </c>
      <c r="B69" t="s">
        <v>182</v>
      </c>
      <c r="C69" s="29">
        <v>0.70694444444444426</v>
      </c>
      <c r="D69" s="30">
        <v>3</v>
      </c>
    </row>
    <row r="70" spans="1:4" x14ac:dyDescent="0.45">
      <c r="A70" t="s">
        <v>235</v>
      </c>
      <c r="B70" t="s">
        <v>40</v>
      </c>
      <c r="C70" s="29">
        <v>0.72222222222222232</v>
      </c>
      <c r="D70" s="30">
        <v>3</v>
      </c>
    </row>
    <row r="71" spans="1:4" x14ac:dyDescent="0.45">
      <c r="A71" t="s">
        <v>235</v>
      </c>
      <c r="B71" t="s">
        <v>178</v>
      </c>
      <c r="C71" s="29">
        <v>0.79722222222222205</v>
      </c>
      <c r="D71" s="30">
        <v>3</v>
      </c>
    </row>
    <row r="72" spans="1:4" x14ac:dyDescent="0.45">
      <c r="A72" t="s">
        <v>235</v>
      </c>
      <c r="B72" t="s">
        <v>168</v>
      </c>
      <c r="C72" s="29">
        <v>0.85347222222222241</v>
      </c>
      <c r="D72" s="30">
        <v>3</v>
      </c>
    </row>
    <row r="73" spans="1:4" x14ac:dyDescent="0.45">
      <c r="A73" t="s">
        <v>236</v>
      </c>
      <c r="B73" t="s">
        <v>227</v>
      </c>
      <c r="C73" s="29">
        <v>0.41666666666666669</v>
      </c>
      <c r="D73" s="30">
        <v>2</v>
      </c>
    </row>
    <row r="74" spans="1:4" x14ac:dyDescent="0.45">
      <c r="A74" t="s">
        <v>236</v>
      </c>
      <c r="B74" t="s">
        <v>16</v>
      </c>
      <c r="C74" s="29">
        <v>0.41944444444444445</v>
      </c>
      <c r="D74" s="30">
        <v>2</v>
      </c>
    </row>
    <row r="75" spans="1:4" x14ac:dyDescent="0.45">
      <c r="A75" t="s">
        <v>236</v>
      </c>
      <c r="B75" t="s">
        <v>225</v>
      </c>
      <c r="C75" s="29">
        <v>0.4236111111111111</v>
      </c>
      <c r="D75" s="30">
        <v>3</v>
      </c>
    </row>
    <row r="76" spans="1:4" x14ac:dyDescent="0.45">
      <c r="A76" t="s">
        <v>236</v>
      </c>
      <c r="B76" t="s">
        <v>62</v>
      </c>
      <c r="C76" s="29">
        <v>0.43611111111111112</v>
      </c>
      <c r="D76" s="30">
        <v>1</v>
      </c>
    </row>
    <row r="77" spans="1:4" x14ac:dyDescent="0.45">
      <c r="A77" t="s">
        <v>236</v>
      </c>
      <c r="B77" t="s">
        <v>158</v>
      </c>
      <c r="C77" s="29">
        <v>0.45347222222222222</v>
      </c>
      <c r="D77" s="30">
        <v>3</v>
      </c>
    </row>
    <row r="78" spans="1:4" x14ac:dyDescent="0.45">
      <c r="A78" t="s">
        <v>236</v>
      </c>
      <c r="B78" t="s">
        <v>144</v>
      </c>
      <c r="C78" s="29">
        <v>0.45902777777777787</v>
      </c>
      <c r="D78" s="30">
        <v>3</v>
      </c>
    </row>
    <row r="79" spans="1:4" x14ac:dyDescent="0.45">
      <c r="A79" t="s">
        <v>236</v>
      </c>
      <c r="B79" t="s">
        <v>148</v>
      </c>
      <c r="C79" s="29">
        <v>0.47013888888888888</v>
      </c>
      <c r="D79" s="30">
        <v>3</v>
      </c>
    </row>
    <row r="80" spans="1:4" x14ac:dyDescent="0.45">
      <c r="A80" t="s">
        <v>236</v>
      </c>
      <c r="B80" t="s">
        <v>94</v>
      </c>
      <c r="C80" s="29">
        <v>0.47083333333333338</v>
      </c>
      <c r="D80" s="30">
        <v>2</v>
      </c>
    </row>
    <row r="81" spans="1:4" x14ac:dyDescent="0.45">
      <c r="A81" t="s">
        <v>236</v>
      </c>
      <c r="B81" t="s">
        <v>130</v>
      </c>
      <c r="C81" s="29">
        <v>0.48333333333333361</v>
      </c>
      <c r="D81" s="30">
        <v>3</v>
      </c>
    </row>
    <row r="82" spans="1:4" x14ac:dyDescent="0.45">
      <c r="A82" t="s">
        <v>236</v>
      </c>
      <c r="B82" t="s">
        <v>140</v>
      </c>
      <c r="C82" s="29">
        <v>0.49374999999999991</v>
      </c>
      <c r="D82" s="30">
        <v>3</v>
      </c>
    </row>
    <row r="83" spans="1:4" x14ac:dyDescent="0.45">
      <c r="A83" t="s">
        <v>236</v>
      </c>
      <c r="B83" t="s">
        <v>96</v>
      </c>
      <c r="C83" s="29">
        <v>0.4951388888888888</v>
      </c>
      <c r="D83" s="30">
        <v>3</v>
      </c>
    </row>
    <row r="84" spans="1:4" x14ac:dyDescent="0.45">
      <c r="A84" t="s">
        <v>236</v>
      </c>
      <c r="B84" t="s">
        <v>212</v>
      </c>
      <c r="C84" s="29">
        <v>0.50138888888888888</v>
      </c>
      <c r="D84" s="30">
        <v>3</v>
      </c>
    </row>
    <row r="85" spans="1:4" x14ac:dyDescent="0.45">
      <c r="A85" t="s">
        <v>236</v>
      </c>
      <c r="B85" t="s">
        <v>216</v>
      </c>
      <c r="C85" s="29">
        <v>0.50347222222222221</v>
      </c>
      <c r="D85" s="30">
        <v>3</v>
      </c>
    </row>
    <row r="86" spans="1:4" x14ac:dyDescent="0.45">
      <c r="A86" t="s">
        <v>236</v>
      </c>
      <c r="B86" t="s">
        <v>133</v>
      </c>
      <c r="C86" s="29">
        <v>0.51666666666666672</v>
      </c>
      <c r="D86" s="30">
        <v>0</v>
      </c>
    </row>
    <row r="87" spans="1:4" x14ac:dyDescent="0.45">
      <c r="A87" t="s">
        <v>236</v>
      </c>
      <c r="B87" t="s">
        <v>42</v>
      </c>
      <c r="C87" s="29">
        <v>0.52083333333333326</v>
      </c>
      <c r="D87" s="30">
        <v>3</v>
      </c>
    </row>
    <row r="88" spans="1:4" x14ac:dyDescent="0.45">
      <c r="A88" t="s">
        <v>236</v>
      </c>
      <c r="B88" t="s">
        <v>207</v>
      </c>
      <c r="C88" s="29">
        <v>0.52361111111111114</v>
      </c>
      <c r="D88" s="30">
        <v>3</v>
      </c>
    </row>
    <row r="89" spans="1:4" x14ac:dyDescent="0.45">
      <c r="A89" t="s">
        <v>236</v>
      </c>
      <c r="B89" t="s">
        <v>203</v>
      </c>
      <c r="C89" s="29">
        <v>0.52430555555555536</v>
      </c>
      <c r="D89" s="30">
        <v>3</v>
      </c>
    </row>
    <row r="90" spans="1:4" x14ac:dyDescent="0.45">
      <c r="A90" t="s">
        <v>236</v>
      </c>
      <c r="B90" t="s">
        <v>138</v>
      </c>
      <c r="C90" s="29">
        <v>0.52777777777777779</v>
      </c>
      <c r="D90" s="30">
        <v>3</v>
      </c>
    </row>
    <row r="91" spans="1:4" x14ac:dyDescent="0.45">
      <c r="A91" t="s">
        <v>236</v>
      </c>
      <c r="B91" t="s">
        <v>139</v>
      </c>
      <c r="C91" s="29">
        <v>0.53402777777777788</v>
      </c>
      <c r="D91" s="30">
        <v>3</v>
      </c>
    </row>
    <row r="92" spans="1:4" x14ac:dyDescent="0.45">
      <c r="A92" t="s">
        <v>236</v>
      </c>
      <c r="B92" t="s">
        <v>218</v>
      </c>
      <c r="C92" s="29">
        <v>0.5361111111111112</v>
      </c>
      <c r="D92" s="30">
        <v>2</v>
      </c>
    </row>
    <row r="93" spans="1:4" x14ac:dyDescent="0.45">
      <c r="A93" t="s">
        <v>236</v>
      </c>
      <c r="B93" t="s">
        <v>128</v>
      </c>
      <c r="C93" s="29">
        <v>0.53749999999999998</v>
      </c>
      <c r="D93" s="30">
        <v>3</v>
      </c>
    </row>
    <row r="94" spans="1:4" x14ac:dyDescent="0.45">
      <c r="A94" t="s">
        <v>236</v>
      </c>
      <c r="B94" t="s">
        <v>45</v>
      </c>
      <c r="C94" s="29">
        <v>0.53819444444444442</v>
      </c>
      <c r="D94" s="30">
        <v>3</v>
      </c>
    </row>
    <row r="95" spans="1:4" x14ac:dyDescent="0.45">
      <c r="A95" t="s">
        <v>236</v>
      </c>
      <c r="B95" t="s">
        <v>114</v>
      </c>
      <c r="C95" s="29">
        <v>0.54166666666666663</v>
      </c>
      <c r="D95" s="30">
        <v>2</v>
      </c>
    </row>
    <row r="96" spans="1:4" x14ac:dyDescent="0.45">
      <c r="A96" t="s">
        <v>236</v>
      </c>
      <c r="B96" t="s">
        <v>213</v>
      </c>
      <c r="C96" s="29">
        <v>0.54374999999999996</v>
      </c>
      <c r="D96" s="30">
        <v>2</v>
      </c>
    </row>
    <row r="97" spans="1:4" x14ac:dyDescent="0.45">
      <c r="A97" t="s">
        <v>236</v>
      </c>
      <c r="B97" t="s">
        <v>80</v>
      </c>
      <c r="C97" s="29">
        <v>0.54722222222222228</v>
      </c>
      <c r="D97" s="30">
        <v>2</v>
      </c>
    </row>
    <row r="98" spans="1:4" x14ac:dyDescent="0.45">
      <c r="A98" t="s">
        <v>236</v>
      </c>
      <c r="B98" t="s">
        <v>159</v>
      </c>
      <c r="C98" s="29">
        <v>0.54930555555555549</v>
      </c>
      <c r="D98" s="30">
        <v>3</v>
      </c>
    </row>
    <row r="99" spans="1:4" x14ac:dyDescent="0.45">
      <c r="A99" t="s">
        <v>236</v>
      </c>
      <c r="B99" t="s">
        <v>214</v>
      </c>
      <c r="C99" s="29">
        <v>0.55833333333333335</v>
      </c>
      <c r="D99" s="30">
        <v>3</v>
      </c>
    </row>
    <row r="100" spans="1:4" x14ac:dyDescent="0.45">
      <c r="A100" t="s">
        <v>236</v>
      </c>
      <c r="B100" t="s">
        <v>35</v>
      </c>
      <c r="C100" s="29">
        <v>0.5625</v>
      </c>
      <c r="D100" s="30">
        <v>3</v>
      </c>
    </row>
    <row r="101" spans="1:4" x14ac:dyDescent="0.45">
      <c r="A101" t="s">
        <v>236</v>
      </c>
      <c r="B101" t="s">
        <v>79</v>
      </c>
      <c r="C101" s="29">
        <v>0.56944444444444442</v>
      </c>
      <c r="D101" s="30">
        <v>1</v>
      </c>
    </row>
    <row r="102" spans="1:4" x14ac:dyDescent="0.45">
      <c r="A102" t="s">
        <v>236</v>
      </c>
      <c r="B102" t="s">
        <v>134</v>
      </c>
      <c r="C102" s="29">
        <v>0.57013888888888886</v>
      </c>
      <c r="D102" s="30">
        <v>3</v>
      </c>
    </row>
    <row r="103" spans="1:4" x14ac:dyDescent="0.45">
      <c r="A103" t="s">
        <v>236</v>
      </c>
      <c r="B103" t="s">
        <v>129</v>
      </c>
      <c r="C103" s="29">
        <v>0.6069444444444444</v>
      </c>
      <c r="D103" s="30">
        <v>3</v>
      </c>
    </row>
    <row r="104" spans="1:4" x14ac:dyDescent="0.45">
      <c r="A104" t="s">
        <v>236</v>
      </c>
      <c r="B104" t="s">
        <v>135</v>
      </c>
      <c r="C104" s="29">
        <v>0.61111111111111116</v>
      </c>
      <c r="D104" s="30">
        <v>2</v>
      </c>
    </row>
    <row r="105" spans="1:4" x14ac:dyDescent="0.45">
      <c r="A105" t="s">
        <v>236</v>
      </c>
      <c r="B105" t="s">
        <v>111</v>
      </c>
      <c r="C105" s="29">
        <v>0.62916666666666665</v>
      </c>
      <c r="D105" s="30">
        <v>2</v>
      </c>
    </row>
    <row r="106" spans="1:4" x14ac:dyDescent="0.45">
      <c r="A106" t="s">
        <v>236</v>
      </c>
      <c r="B106" t="s">
        <v>217</v>
      </c>
      <c r="C106" s="29">
        <v>0.63055555555555554</v>
      </c>
      <c r="D106" s="30">
        <v>2</v>
      </c>
    </row>
    <row r="107" spans="1:4" x14ac:dyDescent="0.45">
      <c r="A107" t="s">
        <v>236</v>
      </c>
      <c r="B107" t="s">
        <v>155</v>
      </c>
      <c r="C107" s="29">
        <v>0.63541666666666663</v>
      </c>
      <c r="D107" s="30">
        <v>3</v>
      </c>
    </row>
    <row r="108" spans="1:4" x14ac:dyDescent="0.45">
      <c r="A108" t="s">
        <v>236</v>
      </c>
      <c r="B108" t="s">
        <v>95</v>
      </c>
      <c r="C108" s="29">
        <v>0.6368055555555554</v>
      </c>
      <c r="D108" s="30">
        <v>3</v>
      </c>
    </row>
    <row r="109" spans="1:4" x14ac:dyDescent="0.45">
      <c r="A109" t="s">
        <v>236</v>
      </c>
      <c r="B109" t="s">
        <v>154</v>
      </c>
      <c r="C109" s="29">
        <v>0.64027777777777783</v>
      </c>
      <c r="D109" s="30">
        <v>1</v>
      </c>
    </row>
    <row r="110" spans="1:4" x14ac:dyDescent="0.45">
      <c r="A110" t="s">
        <v>236</v>
      </c>
      <c r="B110" t="s">
        <v>20</v>
      </c>
      <c r="C110" s="29">
        <v>0.65277777777777779</v>
      </c>
      <c r="D110" s="30">
        <v>3</v>
      </c>
    </row>
    <row r="111" spans="1:4" x14ac:dyDescent="0.45">
      <c r="A111" t="s">
        <v>236</v>
      </c>
      <c r="B111" t="s">
        <v>60</v>
      </c>
      <c r="C111" s="29">
        <v>0.65347222222222245</v>
      </c>
      <c r="D111" s="30">
        <v>3</v>
      </c>
    </row>
    <row r="112" spans="1:4" x14ac:dyDescent="0.45">
      <c r="A112" t="s">
        <v>236</v>
      </c>
      <c r="B112" t="s">
        <v>208</v>
      </c>
      <c r="C112" s="29">
        <v>0.6659722222222223</v>
      </c>
      <c r="D112" s="30">
        <v>3</v>
      </c>
    </row>
    <row r="113" spans="1:4" x14ac:dyDescent="0.45">
      <c r="A113" t="s">
        <v>236</v>
      </c>
      <c r="B113" t="s">
        <v>103</v>
      </c>
      <c r="C113" s="29">
        <v>0.67152777777777795</v>
      </c>
      <c r="D113" s="30">
        <v>3</v>
      </c>
    </row>
    <row r="114" spans="1:4" x14ac:dyDescent="0.45">
      <c r="A114" t="s">
        <v>236</v>
      </c>
      <c r="B114" t="s">
        <v>104</v>
      </c>
      <c r="C114" s="29">
        <v>0.69444444444444442</v>
      </c>
      <c r="D114" s="30">
        <v>3</v>
      </c>
    </row>
    <row r="115" spans="1:4" x14ac:dyDescent="0.45">
      <c r="A115" t="s">
        <v>236</v>
      </c>
      <c r="B115" t="s">
        <v>177</v>
      </c>
      <c r="C115" s="29">
        <v>0.69513888888888886</v>
      </c>
      <c r="D115" s="30">
        <v>2</v>
      </c>
    </row>
    <row r="116" spans="1:4" x14ac:dyDescent="0.45">
      <c r="A116" t="s">
        <v>236</v>
      </c>
      <c r="B116" t="s">
        <v>113</v>
      </c>
      <c r="C116" s="29">
        <v>0.78819444444444442</v>
      </c>
      <c r="D116" s="30">
        <v>3</v>
      </c>
    </row>
    <row r="117" spans="1:4" x14ac:dyDescent="0.45">
      <c r="A117" t="s">
        <v>236</v>
      </c>
      <c r="B117" t="s">
        <v>36</v>
      </c>
      <c r="C117" s="29">
        <v>0.8222222222222223</v>
      </c>
      <c r="D117" s="30">
        <v>3</v>
      </c>
    </row>
    <row r="118" spans="1:4" x14ac:dyDescent="0.45">
      <c r="A118" t="s">
        <v>236</v>
      </c>
      <c r="B118" t="s">
        <v>176</v>
      </c>
      <c r="C118" s="29">
        <v>0.84513888888888899</v>
      </c>
      <c r="D118" s="30">
        <v>2</v>
      </c>
    </row>
    <row r="121" spans="1:4" x14ac:dyDescent="0.45">
      <c r="D121" s="30"/>
    </row>
    <row r="122" spans="1:4" x14ac:dyDescent="0.45">
      <c r="D122" s="30"/>
    </row>
    <row r="123" spans="1:4" x14ac:dyDescent="0.45">
      <c r="D123" s="30"/>
    </row>
    <row r="124" spans="1:4" x14ac:dyDescent="0.45">
      <c r="D124" s="30"/>
    </row>
    <row r="125" spans="1:4" x14ac:dyDescent="0.45">
      <c r="D125" s="30"/>
    </row>
    <row r="126" spans="1:4" x14ac:dyDescent="0.45">
      <c r="D126" s="30"/>
    </row>
    <row r="127" spans="1:4" x14ac:dyDescent="0.45">
      <c r="D127" s="30"/>
    </row>
    <row r="128" spans="1:4" x14ac:dyDescent="0.45">
      <c r="D128" s="30"/>
    </row>
    <row r="129" spans="4:4" x14ac:dyDescent="0.45">
      <c r="D129" s="30"/>
    </row>
    <row r="130" spans="4:4" x14ac:dyDescent="0.45">
      <c r="D130" s="30"/>
    </row>
    <row r="131" spans="4:4" x14ac:dyDescent="0.45">
      <c r="D131" s="30"/>
    </row>
    <row r="132" spans="4:4" x14ac:dyDescent="0.45">
      <c r="D132" s="30"/>
    </row>
    <row r="133" spans="4:4" x14ac:dyDescent="0.45">
      <c r="D133" s="30"/>
    </row>
    <row r="134" spans="4:4" x14ac:dyDescent="0.45">
      <c r="D134" s="30"/>
    </row>
    <row r="135" spans="4:4" x14ac:dyDescent="0.45">
      <c r="D135" s="30"/>
    </row>
    <row r="136" spans="4:4" x14ac:dyDescent="0.45">
      <c r="D136" s="30"/>
    </row>
    <row r="137" spans="4:4" x14ac:dyDescent="0.45">
      <c r="D137" s="30"/>
    </row>
    <row r="138" spans="4:4" x14ac:dyDescent="0.45">
      <c r="D138" s="30"/>
    </row>
    <row r="139" spans="4:4" x14ac:dyDescent="0.45">
      <c r="D139" s="30"/>
    </row>
    <row r="140" spans="4:4" x14ac:dyDescent="0.45">
      <c r="D140" s="30"/>
    </row>
    <row r="141" spans="4:4" x14ac:dyDescent="0.45">
      <c r="D141" s="30"/>
    </row>
    <row r="142" spans="4:4" x14ac:dyDescent="0.45">
      <c r="D142" s="30"/>
    </row>
    <row r="143" spans="4:4" x14ac:dyDescent="0.45">
      <c r="D143" s="30"/>
    </row>
    <row r="144" spans="4:4" x14ac:dyDescent="0.45">
      <c r="D144" s="30"/>
    </row>
    <row r="145" spans="4:4" x14ac:dyDescent="0.45">
      <c r="D145" s="30"/>
    </row>
    <row r="146" spans="4:4" x14ac:dyDescent="0.45">
      <c r="D146" s="30"/>
    </row>
    <row r="147" spans="4:4" x14ac:dyDescent="0.45">
      <c r="D147" s="30"/>
    </row>
    <row r="148" spans="4:4" x14ac:dyDescent="0.45">
      <c r="D148" s="30"/>
    </row>
    <row r="149" spans="4:4" x14ac:dyDescent="0.45">
      <c r="D149" s="30"/>
    </row>
    <row r="150" spans="4:4" x14ac:dyDescent="0.45">
      <c r="D150" s="30"/>
    </row>
    <row r="151" spans="4:4" x14ac:dyDescent="0.45">
      <c r="D151" s="30"/>
    </row>
    <row r="152" spans="4:4" x14ac:dyDescent="0.45">
      <c r="D152" s="30"/>
    </row>
    <row r="153" spans="4:4" x14ac:dyDescent="0.45">
      <c r="D153" s="30"/>
    </row>
    <row r="154" spans="4:4" x14ac:dyDescent="0.45">
      <c r="D154" s="30"/>
    </row>
    <row r="155" spans="4:4" x14ac:dyDescent="0.45">
      <c r="D155" s="30"/>
    </row>
    <row r="156" spans="4:4" x14ac:dyDescent="0.45">
      <c r="D156" s="30"/>
    </row>
    <row r="157" spans="4:4" x14ac:dyDescent="0.45">
      <c r="D157" s="30"/>
    </row>
  </sheetData>
  <autoFilter ref="A1:D118">
    <sortState ref="A2:D118">
      <sortCondition ref="A2:A118"/>
      <sortCondition ref="C2:C118"/>
    </sortState>
  </autoFilter>
  <sortState ref="A1:D118">
    <sortCondition ref="A1:A118"/>
    <sortCondition ref="C1:C1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43" sqref="B43"/>
    </sheetView>
  </sheetViews>
  <sheetFormatPr defaultRowHeight="14.25" x14ac:dyDescent="0.45"/>
  <cols>
    <col min="3" max="3" width="23.33203125" bestFit="1" customWidth="1"/>
    <col min="4" max="4" width="11.33203125" bestFit="1" customWidth="1"/>
  </cols>
  <sheetData>
    <row r="1" spans="1:4" x14ac:dyDescent="0.45">
      <c r="A1" t="s">
        <v>233</v>
      </c>
      <c r="B1" t="s">
        <v>240</v>
      </c>
      <c r="D1" t="s">
        <v>234</v>
      </c>
    </row>
    <row r="2" spans="1:4" x14ac:dyDescent="0.45">
      <c r="A2" t="s">
        <v>231</v>
      </c>
      <c r="B2">
        <v>1</v>
      </c>
      <c r="C2" t="s">
        <v>121</v>
      </c>
      <c r="D2" s="28">
        <v>1.14375</v>
      </c>
    </row>
    <row r="3" spans="1:4" x14ac:dyDescent="0.45">
      <c r="A3" t="s">
        <v>231</v>
      </c>
      <c r="B3">
        <v>2</v>
      </c>
      <c r="C3" t="s">
        <v>141</v>
      </c>
      <c r="D3" s="28">
        <v>1.1895833333333334</v>
      </c>
    </row>
    <row r="4" spans="1:4" x14ac:dyDescent="0.45">
      <c r="A4" t="s">
        <v>231</v>
      </c>
      <c r="B4">
        <v>3</v>
      </c>
      <c r="C4" t="s">
        <v>105</v>
      </c>
      <c r="D4" s="28">
        <v>1.2298611111111111</v>
      </c>
    </row>
    <row r="5" spans="1:4" x14ac:dyDescent="0.45">
      <c r="A5" t="s">
        <v>231</v>
      </c>
      <c r="B5">
        <v>4</v>
      </c>
      <c r="C5" t="s">
        <v>14</v>
      </c>
      <c r="D5" s="28">
        <v>1.2673611111111112</v>
      </c>
    </row>
    <row r="6" spans="1:4" x14ac:dyDescent="0.45">
      <c r="A6" t="s">
        <v>231</v>
      </c>
      <c r="B6">
        <v>5</v>
      </c>
      <c r="C6" t="s">
        <v>73</v>
      </c>
      <c r="D6" s="28">
        <v>1.3513888888888888</v>
      </c>
    </row>
    <row r="7" spans="1:4" x14ac:dyDescent="0.45">
      <c r="A7" t="s">
        <v>231</v>
      </c>
      <c r="B7">
        <v>6</v>
      </c>
      <c r="C7" t="s">
        <v>97</v>
      </c>
      <c r="D7" s="28">
        <v>1.3631944444444446</v>
      </c>
    </row>
    <row r="8" spans="1:4" x14ac:dyDescent="0.45">
      <c r="A8" t="s">
        <v>231</v>
      </c>
      <c r="B8">
        <v>7</v>
      </c>
      <c r="C8" t="s">
        <v>74</v>
      </c>
      <c r="D8" s="28">
        <v>1.3826388888888888</v>
      </c>
    </row>
    <row r="9" spans="1:4" x14ac:dyDescent="0.45">
      <c r="A9" t="s">
        <v>231</v>
      </c>
      <c r="B9">
        <v>8</v>
      </c>
      <c r="C9" t="s">
        <v>116</v>
      </c>
      <c r="D9" s="28">
        <v>1.4145833333333335</v>
      </c>
    </row>
    <row r="10" spans="1:4" x14ac:dyDescent="0.45">
      <c r="A10" t="s">
        <v>231</v>
      </c>
      <c r="B10">
        <v>9</v>
      </c>
      <c r="C10" t="s">
        <v>84</v>
      </c>
      <c r="D10" s="28">
        <v>1.434722222222222</v>
      </c>
    </row>
    <row r="11" spans="1:4" x14ac:dyDescent="0.45">
      <c r="A11" t="s">
        <v>231</v>
      </c>
      <c r="B11">
        <v>10</v>
      </c>
      <c r="C11" t="s">
        <v>220</v>
      </c>
      <c r="D11" s="28">
        <v>1.4701388888888889</v>
      </c>
    </row>
    <row r="12" spans="1:4" x14ac:dyDescent="0.45">
      <c r="A12" t="s">
        <v>231</v>
      </c>
      <c r="B12">
        <v>11</v>
      </c>
      <c r="C12" t="s">
        <v>184</v>
      </c>
      <c r="D12" s="28">
        <v>1.5659722222222223</v>
      </c>
    </row>
    <row r="13" spans="1:4" x14ac:dyDescent="0.45">
      <c r="A13" t="s">
        <v>231</v>
      </c>
      <c r="B13">
        <v>12</v>
      </c>
      <c r="C13" t="s">
        <v>194</v>
      </c>
      <c r="D13" s="28">
        <v>1.5833333333333333</v>
      </c>
    </row>
    <row r="14" spans="1:4" x14ac:dyDescent="0.45">
      <c r="A14" t="s">
        <v>231</v>
      </c>
      <c r="B14">
        <v>13</v>
      </c>
      <c r="C14" t="s">
        <v>169</v>
      </c>
      <c r="D14" s="28">
        <v>1.7201388888888889</v>
      </c>
    </row>
    <row r="15" spans="1:4" x14ac:dyDescent="0.45">
      <c r="A15" t="s">
        <v>231</v>
      </c>
      <c r="B15">
        <v>14</v>
      </c>
      <c r="C15" t="s">
        <v>37</v>
      </c>
      <c r="D15" s="28">
        <v>1.7638888888888891</v>
      </c>
    </row>
    <row r="16" spans="1:4" x14ac:dyDescent="0.45">
      <c r="A16" t="s">
        <v>231</v>
      </c>
      <c r="B16">
        <v>15</v>
      </c>
      <c r="C16" t="s">
        <v>179</v>
      </c>
      <c r="D16" s="28">
        <v>1.9631944444444445</v>
      </c>
    </row>
    <row r="17" spans="1:4" x14ac:dyDescent="0.45">
      <c r="A17" t="s">
        <v>231</v>
      </c>
      <c r="B17">
        <v>16</v>
      </c>
      <c r="C17" t="s">
        <v>164</v>
      </c>
      <c r="D17" s="28">
        <v>2.0861111111111112</v>
      </c>
    </row>
    <row r="18" spans="1:4" x14ac:dyDescent="0.45">
      <c r="A18" t="s">
        <v>231</v>
      </c>
      <c r="B18">
        <v>17</v>
      </c>
      <c r="C18" t="s">
        <v>81</v>
      </c>
      <c r="D18" s="28" t="s">
        <v>228</v>
      </c>
    </row>
    <row r="19" spans="1:4" x14ac:dyDescent="0.45">
      <c r="A19" t="s">
        <v>230</v>
      </c>
      <c r="B19">
        <v>1</v>
      </c>
      <c r="C19" t="s">
        <v>115</v>
      </c>
      <c r="D19" s="28">
        <v>1.3270833333333334</v>
      </c>
    </row>
    <row r="20" spans="1:4" x14ac:dyDescent="0.45">
      <c r="A20" t="s">
        <v>230</v>
      </c>
      <c r="B20">
        <v>2</v>
      </c>
      <c r="C20" t="s">
        <v>160</v>
      </c>
      <c r="D20" s="28">
        <v>1.3618055555555555</v>
      </c>
    </row>
    <row r="21" spans="1:4" x14ac:dyDescent="0.45">
      <c r="A21" t="s">
        <v>230</v>
      </c>
      <c r="B21">
        <v>3</v>
      </c>
      <c r="C21" t="s">
        <v>204</v>
      </c>
      <c r="D21" s="28">
        <v>1.3631944444444446</v>
      </c>
    </row>
    <row r="22" spans="1:4" x14ac:dyDescent="0.45">
      <c r="A22" t="s">
        <v>230</v>
      </c>
      <c r="B22">
        <v>4</v>
      </c>
      <c r="C22" t="s">
        <v>210</v>
      </c>
      <c r="D22" s="28">
        <v>1.3784722222222223</v>
      </c>
    </row>
    <row r="23" spans="1:4" x14ac:dyDescent="0.45">
      <c r="A23" t="s">
        <v>230</v>
      </c>
      <c r="B23">
        <v>5</v>
      </c>
      <c r="C23" t="s">
        <v>98</v>
      </c>
      <c r="D23" s="28">
        <v>1.3972222222222221</v>
      </c>
    </row>
    <row r="24" spans="1:4" x14ac:dyDescent="0.45">
      <c r="A24" t="s">
        <v>230</v>
      </c>
      <c r="B24">
        <v>6</v>
      </c>
      <c r="C24" t="s">
        <v>199</v>
      </c>
      <c r="D24" s="28">
        <v>1.4451388888888888</v>
      </c>
    </row>
    <row r="25" spans="1:4" x14ac:dyDescent="0.45">
      <c r="A25" t="s">
        <v>230</v>
      </c>
      <c r="B25">
        <v>7</v>
      </c>
      <c r="C25" t="s">
        <v>143</v>
      </c>
      <c r="D25" s="28">
        <v>1.4506944444444445</v>
      </c>
    </row>
    <row r="26" spans="1:4" x14ac:dyDescent="0.45">
      <c r="A26" t="s">
        <v>230</v>
      </c>
      <c r="B26">
        <v>8</v>
      </c>
      <c r="C26" t="s">
        <v>156</v>
      </c>
      <c r="D26" s="28">
        <v>1.5465277777777777</v>
      </c>
    </row>
    <row r="27" spans="1:4" x14ac:dyDescent="0.45">
      <c r="A27" t="s">
        <v>230</v>
      </c>
      <c r="B27">
        <v>9</v>
      </c>
      <c r="C27" t="s">
        <v>146</v>
      </c>
      <c r="D27" s="28">
        <v>1.6041666666666667</v>
      </c>
    </row>
    <row r="28" spans="1:4" x14ac:dyDescent="0.45">
      <c r="A28" t="s">
        <v>230</v>
      </c>
      <c r="B28">
        <v>10</v>
      </c>
      <c r="C28" t="s">
        <v>31</v>
      </c>
      <c r="D28" s="28">
        <v>1.6652777777777779</v>
      </c>
    </row>
    <row r="29" spans="1:4" x14ac:dyDescent="0.45">
      <c r="A29" t="s">
        <v>230</v>
      </c>
      <c r="B29">
        <v>11</v>
      </c>
      <c r="C29" t="s">
        <v>206</v>
      </c>
      <c r="D29" s="28">
        <v>1.7395833333333333</v>
      </c>
    </row>
    <row r="30" spans="1:4" x14ac:dyDescent="0.45">
      <c r="A30" t="s">
        <v>230</v>
      </c>
      <c r="B30">
        <v>12</v>
      </c>
      <c r="C30" t="s">
        <v>151</v>
      </c>
      <c r="D30" s="28">
        <v>1.8048611111111112</v>
      </c>
    </row>
    <row r="31" spans="1:4" x14ac:dyDescent="0.45">
      <c r="A31" t="s">
        <v>230</v>
      </c>
      <c r="B31">
        <v>13</v>
      </c>
      <c r="C31" t="s">
        <v>100</v>
      </c>
      <c r="D31" s="28">
        <v>1.8583333333333334</v>
      </c>
    </row>
    <row r="32" spans="1:4" x14ac:dyDescent="0.45">
      <c r="A32" t="s">
        <v>230</v>
      </c>
      <c r="B32">
        <v>14</v>
      </c>
      <c r="C32" t="s">
        <v>174</v>
      </c>
      <c r="D32" s="28">
        <v>2.3374999999999999</v>
      </c>
    </row>
    <row r="33" spans="1:4" x14ac:dyDescent="0.45">
      <c r="A33" t="s">
        <v>232</v>
      </c>
      <c r="B33">
        <v>1</v>
      </c>
      <c r="C33" t="s">
        <v>136</v>
      </c>
      <c r="D33" s="28">
        <v>1.5555555555555556</v>
      </c>
    </row>
    <row r="34" spans="1:4" x14ac:dyDescent="0.45">
      <c r="A34" t="s">
        <v>232</v>
      </c>
      <c r="B34">
        <v>2</v>
      </c>
      <c r="C34" t="s">
        <v>43</v>
      </c>
      <c r="D34" s="28">
        <v>1.5944444444444443</v>
      </c>
    </row>
    <row r="35" spans="1:4" x14ac:dyDescent="0.45">
      <c r="A35" t="s">
        <v>232</v>
      </c>
      <c r="B35">
        <v>3</v>
      </c>
      <c r="C35" t="s">
        <v>211</v>
      </c>
      <c r="D35" s="28">
        <v>1.6034722222222222</v>
      </c>
    </row>
    <row r="36" spans="1:4" x14ac:dyDescent="0.45">
      <c r="A36" t="s">
        <v>232</v>
      </c>
      <c r="B36">
        <v>4</v>
      </c>
      <c r="C36" t="s">
        <v>126</v>
      </c>
      <c r="D36" s="28">
        <v>1.627777777777778</v>
      </c>
    </row>
    <row r="37" spans="1:4" x14ac:dyDescent="0.45">
      <c r="A37" t="s">
        <v>232</v>
      </c>
      <c r="B37">
        <v>5</v>
      </c>
      <c r="C37" t="s">
        <v>78</v>
      </c>
      <c r="D37" s="28">
        <v>1.6548611111111111</v>
      </c>
    </row>
    <row r="38" spans="1:4" x14ac:dyDescent="0.45">
      <c r="A38" t="s">
        <v>232</v>
      </c>
      <c r="B38">
        <v>6</v>
      </c>
      <c r="C38" t="s">
        <v>131</v>
      </c>
      <c r="D38" s="28">
        <v>1.6979166666666667</v>
      </c>
    </row>
    <row r="39" spans="1:4" x14ac:dyDescent="0.45">
      <c r="A39" t="s">
        <v>232</v>
      </c>
      <c r="B39">
        <v>7</v>
      </c>
      <c r="C39" t="s">
        <v>109</v>
      </c>
      <c r="D39" s="28">
        <v>1.7868055555555555</v>
      </c>
    </row>
    <row r="40" spans="1:4" x14ac:dyDescent="0.45">
      <c r="A40" t="s">
        <v>232</v>
      </c>
      <c r="B40">
        <v>8</v>
      </c>
      <c r="C40" t="s">
        <v>112</v>
      </c>
      <c r="D40" s="28">
        <v>1.9000000000000001</v>
      </c>
    </row>
    <row r="41" spans="1:4" x14ac:dyDescent="0.45">
      <c r="A41" t="s">
        <v>232</v>
      </c>
      <c r="B41">
        <v>9</v>
      </c>
      <c r="C41" t="s">
        <v>110</v>
      </c>
      <c r="D41" s="28">
        <v>1.9798611111111111</v>
      </c>
    </row>
  </sheetData>
  <autoFilter ref="A1:D41">
    <sortState ref="A2:D41">
      <sortCondition ref="A2:A41"/>
      <sortCondition ref="D2:D4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startovka</vt:lpstr>
      <vt:lpstr>vyhodnoceni casu</vt:lpstr>
      <vt:lpstr>vysledky lidi</vt:lpstr>
      <vt:lpstr>vysledky tymu</vt:lpstr>
    </vt:vector>
  </TitlesOfParts>
  <Company>Philip Morris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Lejsek, Marek</dc:creator>
  <cp:lastModifiedBy>Lejsek, Marek</cp:lastModifiedBy>
  <cp:lastPrinted>2018-01-06T13:04:26Z</cp:lastPrinted>
  <dcterms:created xsi:type="dcterms:W3CDTF">2016-01-03T18:45:25Z</dcterms:created>
  <dcterms:modified xsi:type="dcterms:W3CDTF">2018-01-09T06:07:06Z</dcterms:modified>
</cp:coreProperties>
</file>