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4005" windowHeight="10320" activeTab="1"/>
  </bookViews>
  <sheets>
    <sheet name="Vyhodnocení" sheetId="1" r:id="rId1"/>
    <sheet name="Startovka" sheetId="2" r:id="rId2"/>
    <sheet name="List3" sheetId="3" r:id="rId3"/>
  </sheets>
  <definedNames>
    <definedName name="_xlnm._FilterDatabase" localSheetId="1" hidden="1">'Startovka'!$A$1:$H$1</definedName>
    <definedName name="_xlnm.Print_Area" localSheetId="0">'Vyhodnocení'!$A$1:$X$97</definedName>
  </definedNames>
  <calcPr fullCalcOnLoad="1"/>
</workbook>
</file>

<file path=xl/comments1.xml><?xml version="1.0" encoding="utf-8"?>
<comments xmlns="http://schemas.openxmlformats.org/spreadsheetml/2006/main">
  <authors>
    <author>Ondřej Brouček</author>
  </authors>
  <commentList>
    <comment ref="B6" authorId="0">
      <text>
        <r>
          <rPr>
            <b/>
            <sz val="9"/>
            <rFont val="Tahoma"/>
            <family val="2"/>
          </rPr>
          <t>Ondřej Brouček:</t>
        </r>
        <r>
          <rPr>
            <sz val="9"/>
            <rFont val="Tahoma"/>
            <family val="2"/>
          </rPr>
          <t xml:space="preserve">
napsat startovní číslo - ze startovní litiny vygeneruje jméno, příjmení, klub a kategorii</t>
        </r>
      </text>
    </comment>
    <comment ref="F6" authorId="0">
      <text>
        <r>
          <rPr>
            <b/>
            <sz val="9"/>
            <rFont val="Tahoma"/>
            <family val="2"/>
          </rPr>
          <t>Ondřej Brouček:</t>
        </r>
        <r>
          <rPr>
            <sz val="9"/>
            <rFont val="Tahoma"/>
            <family val="2"/>
          </rPr>
          <t xml:space="preserve">
x znamená, že kontrolu projel</t>
        </r>
      </text>
    </comment>
    <comment ref="T6" authorId="0">
      <text>
        <r>
          <rPr>
            <b/>
            <sz val="9"/>
            <rFont val="Tahoma"/>
            <family val="2"/>
          </rPr>
          <t>Ondřej Brouček:</t>
        </r>
        <r>
          <rPr>
            <sz val="9"/>
            <rFont val="Tahoma"/>
            <family val="2"/>
          </rPr>
          <t xml:space="preserve">
bonusové body</t>
        </r>
      </text>
    </comment>
    <comment ref="U6" authorId="0">
      <text>
        <r>
          <rPr>
            <b/>
            <sz val="9"/>
            <rFont val="Tahoma"/>
            <family val="2"/>
          </rPr>
          <t>Ondřej Brouček:</t>
        </r>
        <r>
          <rPr>
            <sz val="9"/>
            <rFont val="Tahoma"/>
            <family val="2"/>
          </rPr>
          <t xml:space="preserve">
buď psát rovnou trestné body nebo napsat počet minut a přes vzorec / z tabulky by napsalo trestné body</t>
        </r>
      </text>
    </comment>
    <comment ref="V6" authorId="0">
      <text>
        <r>
          <rPr>
            <b/>
            <sz val="9"/>
            <rFont val="Tahoma"/>
            <family val="2"/>
          </rPr>
          <t>Ondřej Brouček:</t>
        </r>
        <r>
          <rPr>
            <sz val="9"/>
            <rFont val="Tahoma"/>
            <family val="2"/>
          </rPr>
          <t xml:space="preserve">
= součet bodů z projetých kontrol (když napíšeme x - počítají se body, když ne, tak žádné) + bonusové body - trestné body, seradit podle bodu</t>
        </r>
      </text>
    </comment>
    <comment ref="F5" authorId="0">
      <text>
        <r>
          <rPr>
            <b/>
            <sz val="9"/>
            <rFont val="Tahoma"/>
            <family val="2"/>
          </rPr>
          <t>Ondřej Brouček:</t>
        </r>
        <r>
          <rPr>
            <sz val="9"/>
            <rFont val="Tahoma"/>
            <family val="2"/>
          </rPr>
          <t xml:space="preserve">
hodnota kontroly</t>
        </r>
      </text>
    </comment>
  </commentList>
</comments>
</file>

<file path=xl/comments2.xml><?xml version="1.0" encoding="utf-8"?>
<comments xmlns="http://schemas.openxmlformats.org/spreadsheetml/2006/main">
  <authors>
    <author>Ondřej Brouček</author>
  </authors>
  <commentList>
    <comment ref="J1" authorId="0">
      <text>
        <r>
          <rPr>
            <b/>
            <sz val="8"/>
            <rFont val="Tahoma"/>
            <family val="0"/>
          </rPr>
          <t>Ondřej Brouček:</t>
        </r>
        <r>
          <rPr>
            <sz val="8"/>
            <rFont val="Tahoma"/>
            <family val="0"/>
          </rPr>
          <t xml:space="preserve">
Napsat ano když se přihlásí i na Úvaly</t>
        </r>
      </text>
    </comment>
  </commentList>
</comments>
</file>

<file path=xl/sharedStrings.xml><?xml version="1.0" encoding="utf-8"?>
<sst xmlns="http://schemas.openxmlformats.org/spreadsheetml/2006/main" count="1362" uniqueCount="323">
  <si>
    <t>x</t>
  </si>
  <si>
    <t>celkem bodů</t>
  </si>
  <si>
    <t>Klub</t>
  </si>
  <si>
    <t>Celkové pořadí</t>
  </si>
  <si>
    <t>Pořadí v kategorii</t>
  </si>
  <si>
    <t>Kat.</t>
  </si>
  <si>
    <t>Projeté kontroly</t>
  </si>
  <si>
    <t>bonus. body</t>
  </si>
  <si>
    <t>Start. číslo</t>
  </si>
  <si>
    <t>Čas</t>
  </si>
  <si>
    <t>trest. body</t>
  </si>
  <si>
    <t>Klánovické MTBO - výsledky</t>
  </si>
  <si>
    <t>M0</t>
  </si>
  <si>
    <t>Z1</t>
  </si>
  <si>
    <t>M2</t>
  </si>
  <si>
    <t xml:space="preserve">Jméno </t>
  </si>
  <si>
    <t>Minuty trestné</t>
  </si>
  <si>
    <t>Petr</t>
  </si>
  <si>
    <t>Dvořák</t>
  </si>
  <si>
    <t>Bike service Klecany MTB</t>
  </si>
  <si>
    <t>14.12.1991</t>
  </si>
  <si>
    <t>petrdvorpe@seznam.cz</t>
  </si>
  <si>
    <t>Roman</t>
  </si>
  <si>
    <t>Frank</t>
  </si>
  <si>
    <t>SKAPPA HORKA Říčany</t>
  </si>
  <si>
    <t>R.Frank@seznam.cz</t>
  </si>
  <si>
    <t>David</t>
  </si>
  <si>
    <t>Krause</t>
  </si>
  <si>
    <t>cykloservispetr.cz</t>
  </si>
  <si>
    <t>13.11.1990</t>
  </si>
  <si>
    <t>krause13@gmail.com</t>
  </si>
  <si>
    <t>Ondřej</t>
  </si>
  <si>
    <t>Pavlů</t>
  </si>
  <si>
    <t>SK Praga</t>
  </si>
  <si>
    <t>hyperactive@atlas.cz</t>
  </si>
  <si>
    <t>šimon</t>
  </si>
  <si>
    <t>Rožníček</t>
  </si>
  <si>
    <t>Úvaly</t>
  </si>
  <si>
    <t>sima.roz@seznam.cz</t>
  </si>
  <si>
    <t>Pavel</t>
  </si>
  <si>
    <t>Siegl</t>
  </si>
  <si>
    <t>ŠSK Újezd nad Lesy</t>
  </si>
  <si>
    <t>siegl.p@seznam.cz</t>
  </si>
  <si>
    <t>Lubomír</t>
  </si>
  <si>
    <t>Gabryš</t>
  </si>
  <si>
    <t>Koloděje</t>
  </si>
  <si>
    <t>Jakub</t>
  </si>
  <si>
    <t>Čermák</t>
  </si>
  <si>
    <t>Tri-ski Horní Počernice</t>
  </si>
  <si>
    <t>Bacílek</t>
  </si>
  <si>
    <t>Černí koně/ Úvaly</t>
  </si>
  <si>
    <t>blatouch@volny.cz</t>
  </si>
  <si>
    <t>Vít</t>
  </si>
  <si>
    <t>Borka</t>
  </si>
  <si>
    <t/>
  </si>
  <si>
    <t>6.11.1971</t>
  </si>
  <si>
    <t>vborka@aco.cz</t>
  </si>
  <si>
    <t>Lukáš</t>
  </si>
  <si>
    <t>Brabač</t>
  </si>
  <si>
    <t>OK Sparta Praha</t>
  </si>
  <si>
    <t>20.12.1985</t>
  </si>
  <si>
    <t>brabac@gmail.com</t>
  </si>
  <si>
    <t>Jirka</t>
  </si>
  <si>
    <t>Bráza</t>
  </si>
  <si>
    <t>12.5.1975</t>
  </si>
  <si>
    <t>j@braza.cz</t>
  </si>
  <si>
    <t>Ladislav</t>
  </si>
  <si>
    <t>Čejka</t>
  </si>
  <si>
    <t>Praha 3</t>
  </si>
  <si>
    <t>dvorak.p@t-email.cz</t>
  </si>
  <si>
    <t>Michal</t>
  </si>
  <si>
    <t>Floriánek</t>
  </si>
  <si>
    <t>Dubteam singlespeed</t>
  </si>
  <si>
    <t>Fojtů</t>
  </si>
  <si>
    <t>RMTC-BIKE</t>
  </si>
  <si>
    <t>p.fojtu@rcmt.cvut.cz</t>
  </si>
  <si>
    <t>frank2@seznam.cz</t>
  </si>
  <si>
    <t>Martin</t>
  </si>
  <si>
    <t>Hanzl</t>
  </si>
  <si>
    <t>Turbosnails</t>
  </si>
  <si>
    <t>13.04.1986</t>
  </si>
  <si>
    <t>hanzlmartin@seznam.cz</t>
  </si>
  <si>
    <t>Holovský</t>
  </si>
  <si>
    <t>Chotouň</t>
  </si>
  <si>
    <t>JakubHolovsky@seznam.cz</t>
  </si>
  <si>
    <t>Marek</t>
  </si>
  <si>
    <t>Hrdlic</t>
  </si>
  <si>
    <t>m.hrdlic@spi-net.org</t>
  </si>
  <si>
    <t>Janda</t>
  </si>
  <si>
    <t>Praha</t>
  </si>
  <si>
    <t>deiwit@atlas.cz</t>
  </si>
  <si>
    <t>Jiří</t>
  </si>
  <si>
    <t>Vinohradské Šlapky</t>
  </si>
  <si>
    <t>13.10.1973</t>
  </si>
  <si>
    <t>janda.jiri@centrum.cz</t>
  </si>
  <si>
    <t>Janeček</t>
  </si>
  <si>
    <t>Újezd</t>
  </si>
  <si>
    <t>ondrej.janecek@seznam.cz</t>
  </si>
  <si>
    <t>Jan</t>
  </si>
  <si>
    <t>Kabát</t>
  </si>
  <si>
    <t>H. Počernice</t>
  </si>
  <si>
    <t>jan.kabat@seznam.cz</t>
  </si>
  <si>
    <t xml:space="preserve">Pavel </t>
  </si>
  <si>
    <t>Karbulka</t>
  </si>
  <si>
    <t>Prazsky Pice</t>
  </si>
  <si>
    <t>1973</t>
  </si>
  <si>
    <t>pavel@muddysport.net</t>
  </si>
  <si>
    <t>Rudolf</t>
  </si>
  <si>
    <t>Kašpar</t>
  </si>
  <si>
    <t>rudolf.kaspar@gmail.com</t>
  </si>
  <si>
    <t>Klečka</t>
  </si>
  <si>
    <t>jan.klecka@metrostav.cz</t>
  </si>
  <si>
    <t xml:space="preserve">Kamil </t>
  </si>
  <si>
    <t>Kolenáč</t>
  </si>
  <si>
    <t>Máslovice 104</t>
  </si>
  <si>
    <t>JaroslavSkrbek@seznam.cz</t>
  </si>
  <si>
    <t>Jaroslav</t>
  </si>
  <si>
    <t>Křenek</t>
  </si>
  <si>
    <t>KOS Plzeň</t>
  </si>
  <si>
    <t>Tomáš</t>
  </si>
  <si>
    <t>Křížek</t>
  </si>
  <si>
    <t>Dým tým</t>
  </si>
  <si>
    <t>Maleček</t>
  </si>
  <si>
    <t>Žižkovský tygři</t>
  </si>
  <si>
    <t>martin.malecek@email.cz</t>
  </si>
  <si>
    <t xml:space="preserve">Ondřej </t>
  </si>
  <si>
    <t>Martinovský</t>
  </si>
  <si>
    <t>CK Úvaly</t>
  </si>
  <si>
    <t>10.11.1979</t>
  </si>
  <si>
    <t>bimbi666@seznam.cz</t>
  </si>
  <si>
    <t>Vítězslav</t>
  </si>
  <si>
    <t>Mraček</t>
  </si>
  <si>
    <t>Merida Bikeranch Team / Praha</t>
  </si>
  <si>
    <t>17.4.1983</t>
  </si>
  <si>
    <t>v.mracek@volny.cz</t>
  </si>
  <si>
    <t>Navrátil</t>
  </si>
  <si>
    <t>jiri.navratil@email.cz</t>
  </si>
  <si>
    <t>Radek</t>
  </si>
  <si>
    <t>Netušil</t>
  </si>
  <si>
    <t>C.K. Úvaly</t>
  </si>
  <si>
    <t>rnetusil@centrum.cz</t>
  </si>
  <si>
    <t>Novák</t>
  </si>
  <si>
    <t>Patrman</t>
  </si>
  <si>
    <t>ZŠ Kodaňská</t>
  </si>
  <si>
    <t>wilco@seznam.cz</t>
  </si>
  <si>
    <t>Viktor</t>
  </si>
  <si>
    <t>Pěkný</t>
  </si>
  <si>
    <t>Újezd - Rohožník</t>
  </si>
  <si>
    <t>07.01.1983</t>
  </si>
  <si>
    <t>bekkingcz@gmail.com</t>
  </si>
  <si>
    <t xml:space="preserve">Ferdinand </t>
  </si>
  <si>
    <t>Polák</t>
  </si>
  <si>
    <t>Procare Medical</t>
  </si>
  <si>
    <t>25.10.1072</t>
  </si>
  <si>
    <t>ferdinand.polak@procare.cz</t>
  </si>
  <si>
    <t>Pros</t>
  </si>
  <si>
    <t>Prosport</t>
  </si>
  <si>
    <t>8.12.1977</t>
  </si>
  <si>
    <t>japros@gmail.com</t>
  </si>
  <si>
    <t>Pruner</t>
  </si>
  <si>
    <t>Ekonom Praha outdoor</t>
  </si>
  <si>
    <t>ppruner@seznam.cz</t>
  </si>
  <si>
    <t>Repák</t>
  </si>
  <si>
    <t>RCTM-Rychlé šípy</t>
  </si>
  <si>
    <t>gyngy@seznam.cz</t>
  </si>
  <si>
    <t>Roj</t>
  </si>
  <si>
    <t>Sajdl</t>
  </si>
  <si>
    <t>Radim</t>
  </si>
  <si>
    <t>Skála</t>
  </si>
  <si>
    <t>Sokol Veltěž</t>
  </si>
  <si>
    <t>05.01.1976</t>
  </si>
  <si>
    <t>radim.skala@seznam.cz</t>
  </si>
  <si>
    <t>Smrt</t>
  </si>
  <si>
    <t>31.08.1984</t>
  </si>
  <si>
    <t>martin@martinsmrt.com</t>
  </si>
  <si>
    <t>Spudil</t>
  </si>
  <si>
    <t>SP KOLO</t>
  </si>
  <si>
    <t>info@spkolo.cz</t>
  </si>
  <si>
    <t>Šarík</t>
  </si>
  <si>
    <t>Jirny</t>
  </si>
  <si>
    <t>david@dejf.net</t>
  </si>
  <si>
    <t>Šimáček</t>
  </si>
  <si>
    <t>Boďáci Bory</t>
  </si>
  <si>
    <t>10.8.1972</t>
  </si>
  <si>
    <t>simip@seznam.cz</t>
  </si>
  <si>
    <t>Šimčo</t>
  </si>
  <si>
    <t>Praha - Modřany</t>
  </si>
  <si>
    <t>19.05.1982</t>
  </si>
  <si>
    <t>shimerec@seznam.cz</t>
  </si>
  <si>
    <t>Šumera</t>
  </si>
  <si>
    <t>CK Uvaly</t>
  </si>
  <si>
    <t>13.3.1979</t>
  </si>
  <si>
    <t>sumera@volny.cz</t>
  </si>
  <si>
    <t>Václav</t>
  </si>
  <si>
    <t>Šuser</t>
  </si>
  <si>
    <t>Bike Team Kralupy - Eurobike Praha</t>
  </si>
  <si>
    <t>26.12.1987</t>
  </si>
  <si>
    <t>avasek@centrum.cz</t>
  </si>
  <si>
    <t>Taške</t>
  </si>
  <si>
    <t xml:space="preserve">Újezd </t>
  </si>
  <si>
    <t>28.3.1976</t>
  </si>
  <si>
    <t>iva.taske@seznam.cz</t>
  </si>
  <si>
    <t>Teplý</t>
  </si>
  <si>
    <t>teplyo@centrum.cz</t>
  </si>
  <si>
    <t>Tiefenbach</t>
  </si>
  <si>
    <t>Praha Horní Počernice</t>
  </si>
  <si>
    <t>tiefenbach.jan@volny.cz</t>
  </si>
  <si>
    <t>Václavík</t>
  </si>
  <si>
    <t>Merida Bikeranch Team</t>
  </si>
  <si>
    <t>vaclavik.jak@gmail.com</t>
  </si>
  <si>
    <t>Matěj</t>
  </si>
  <si>
    <t>Valtr</t>
  </si>
  <si>
    <t>Klánovice</t>
  </si>
  <si>
    <t>matej.valtr@volny.cz</t>
  </si>
  <si>
    <t>Verner</t>
  </si>
  <si>
    <t>jan.verner@gmail.com</t>
  </si>
  <si>
    <t>Balík</t>
  </si>
  <si>
    <t>Sibřina</t>
  </si>
  <si>
    <t>13.05.1967</t>
  </si>
  <si>
    <t>Petrbalik@seznam.cz</t>
  </si>
  <si>
    <t>Zbyněk</t>
  </si>
  <si>
    <t>Doležal</t>
  </si>
  <si>
    <t>Přehvozdí</t>
  </si>
  <si>
    <t>zbdolezal@fagor-elektro.cz</t>
  </si>
  <si>
    <t>gabrys@centrum.cz</t>
  </si>
  <si>
    <t>Karel</t>
  </si>
  <si>
    <t>Holeček</t>
  </si>
  <si>
    <t>Praha 9</t>
  </si>
  <si>
    <t>24.4.1967</t>
  </si>
  <si>
    <t>karel.holecek@email.cz</t>
  </si>
  <si>
    <t xml:space="preserve">Praha 13   ( Subterráneo ) </t>
  </si>
  <si>
    <t>05.05.1959</t>
  </si>
  <si>
    <t>jan.krause@volny.cz</t>
  </si>
  <si>
    <t>Niederle</t>
  </si>
  <si>
    <t>Klánovice, Praha 9</t>
  </si>
  <si>
    <t>niederle.pavel@quick.cz</t>
  </si>
  <si>
    <t>Skrbek</t>
  </si>
  <si>
    <t>Máslovice 95</t>
  </si>
  <si>
    <t>22.06.1968</t>
  </si>
  <si>
    <t>Zdeněk</t>
  </si>
  <si>
    <t>Šimůnek</t>
  </si>
  <si>
    <t>Tuchoraz</t>
  </si>
  <si>
    <t>simazd@seznam.cz</t>
  </si>
  <si>
    <t xml:space="preserve">Martin </t>
  </si>
  <si>
    <t>Štrejn</t>
  </si>
  <si>
    <t>martin.strejn@seznam.cz</t>
  </si>
  <si>
    <t>Horní Počernice</t>
  </si>
  <si>
    <t>jakub.cermak@seznam.cz</t>
  </si>
  <si>
    <t>Milan</t>
  </si>
  <si>
    <t>Prekschl</t>
  </si>
  <si>
    <t>Nehvizdy</t>
  </si>
  <si>
    <t>siegl1@seznam.cz</t>
  </si>
  <si>
    <t>Falta</t>
  </si>
  <si>
    <t xml:space="preserve">Tereza </t>
  </si>
  <si>
    <t>Balíková</t>
  </si>
  <si>
    <t>07.02.1995</t>
  </si>
  <si>
    <t>PetrBalik@seznam.cz</t>
  </si>
  <si>
    <t>Kateřina</t>
  </si>
  <si>
    <t>Čokrtová</t>
  </si>
  <si>
    <t>TTC Český Brod</t>
  </si>
  <si>
    <t>cokrtka@seznam.cz</t>
  </si>
  <si>
    <t>Jana</t>
  </si>
  <si>
    <t>Petra</t>
  </si>
  <si>
    <t>Gabryšová</t>
  </si>
  <si>
    <t>Lenka</t>
  </si>
  <si>
    <t>Bacílková</t>
  </si>
  <si>
    <t>Černí koně/Úvaly</t>
  </si>
  <si>
    <t>Tereza</t>
  </si>
  <si>
    <t>gabrys@seznam.cz</t>
  </si>
  <si>
    <t>Iveta</t>
  </si>
  <si>
    <t>Kašparová</t>
  </si>
  <si>
    <t>12.21.1978</t>
  </si>
  <si>
    <t>ian@kasparci.info</t>
  </si>
  <si>
    <t>Kulíková</t>
  </si>
  <si>
    <t>Újezd - Trosky</t>
  </si>
  <si>
    <t>kkulikova@seznam.cz</t>
  </si>
  <si>
    <t>Martina</t>
  </si>
  <si>
    <t>Mračková</t>
  </si>
  <si>
    <t>30.6.1981</t>
  </si>
  <si>
    <t>mrackovi1@seznam.cz</t>
  </si>
  <si>
    <t>Daniela</t>
  </si>
  <si>
    <t>Popelková</t>
  </si>
  <si>
    <t>VŠSK Pedf UK</t>
  </si>
  <si>
    <t>13.05.1987</t>
  </si>
  <si>
    <t>DanielaPopelkova@seznam.cz</t>
  </si>
  <si>
    <t>Lucie</t>
  </si>
  <si>
    <t>Pouchová</t>
  </si>
  <si>
    <t>24.8.1981</t>
  </si>
  <si>
    <t>pouchoval@seznam.cz</t>
  </si>
  <si>
    <t>Pavlina</t>
  </si>
  <si>
    <t>Synková</t>
  </si>
  <si>
    <t>Spartak Honolulu</t>
  </si>
  <si>
    <t>15.8.1985</t>
  </si>
  <si>
    <t>pavlina.synkova@yahoo.com</t>
  </si>
  <si>
    <t>Iva</t>
  </si>
  <si>
    <t>Újezd -Trosky</t>
  </si>
  <si>
    <t>Šnoblová</t>
  </si>
  <si>
    <t>osnoblle@seznam.cz</t>
  </si>
  <si>
    <t>Prokešová</t>
  </si>
  <si>
    <t>martina.p@centrum.cz</t>
  </si>
  <si>
    <t>Rejmonová</t>
  </si>
  <si>
    <t>Pecháčková</t>
  </si>
  <si>
    <t>m-england@seznam.cz</t>
  </si>
  <si>
    <t>Eva</t>
  </si>
  <si>
    <t>Švábková</t>
  </si>
  <si>
    <t>Čejková</t>
  </si>
  <si>
    <t>Jméno</t>
  </si>
  <si>
    <t>Příjmení</t>
  </si>
  <si>
    <t>Datum narození</t>
  </si>
  <si>
    <t>Kategorie</t>
  </si>
  <si>
    <t>Forma úhrady startovného</t>
  </si>
  <si>
    <t>Startovné</t>
  </si>
  <si>
    <t>Úvaly?</t>
  </si>
  <si>
    <t>Start. Číslo</t>
  </si>
  <si>
    <t xml:space="preserve">M0 </t>
  </si>
  <si>
    <t>M1</t>
  </si>
  <si>
    <t xml:space="preserve">M1 </t>
  </si>
  <si>
    <t xml:space="preserve">Z0 </t>
  </si>
  <si>
    <t>Z0</t>
  </si>
  <si>
    <t xml:space="preserve">Z1 </t>
  </si>
  <si>
    <t>X</t>
  </si>
  <si>
    <t>DNF</t>
  </si>
  <si>
    <t>body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</si>
</sst>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0.0"/>
    <numFmt numFmtId="166" formatCode="h:mm:ss;@"/>
  </numFmts>
  <fonts count="29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1"/>
      <color indexed="36"/>
      <name val="Calibri"/>
      <family val="2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/>
    </xf>
    <xf numFmtId="0" fontId="26" fillId="19" borderId="13" xfId="55" applyBorder="1" applyAlignment="1">
      <alignment/>
    </xf>
    <xf numFmtId="0" fontId="26" fillId="19" borderId="10" xfId="55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19" borderId="9" xfId="55" applyBorder="1" applyAlignment="1">
      <alignment/>
    </xf>
    <xf numFmtId="0" fontId="26" fillId="19" borderId="16" xfId="55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14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/>
    </xf>
    <xf numFmtId="0" fontId="6" fillId="0" borderId="0" xfId="36" applyFont="1" applyAlignment="1" applyProtection="1">
      <alignment/>
      <protection/>
    </xf>
    <xf numFmtId="14" fontId="5" fillId="0" borderId="0" xfId="0" applyNumberFormat="1" applyFont="1" applyAlignment="1">
      <alignment horizontal="right"/>
    </xf>
    <xf numFmtId="0" fontId="6" fillId="0" borderId="0" xfId="36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9" fillId="19" borderId="17" xfId="0" applyNumberFormat="1" applyFont="1" applyFill="1" applyBorder="1" applyAlignment="1" applyProtection="1">
      <alignment/>
      <protection/>
    </xf>
    <xf numFmtId="1" fontId="9" fillId="19" borderId="17" xfId="0" applyNumberFormat="1" applyFont="1" applyFill="1" applyBorder="1" applyAlignment="1" applyProtection="1">
      <alignment/>
      <protection/>
    </xf>
    <xf numFmtId="1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1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166" fontId="0" fillId="0" borderId="11" xfId="0" applyNumberFormat="1" applyBorder="1" applyAlignment="1">
      <alignment/>
    </xf>
    <xf numFmtId="1" fontId="5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22" xfId="0" applyNumberFormat="1" applyFont="1" applyFill="1" applyBorder="1" applyAlignment="1">
      <alignment/>
    </xf>
    <xf numFmtId="1" fontId="0" fillId="0" borderId="22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1" fontId="5" fillId="0" borderId="20" xfId="0" applyNumberFormat="1" applyFont="1" applyBorder="1" applyAlignment="1">
      <alignment/>
    </xf>
    <xf numFmtId="0" fontId="26" fillId="19" borderId="20" xfId="55" applyBorder="1" applyAlignment="1">
      <alignment/>
    </xf>
    <xf numFmtId="16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6" fontId="0" fillId="0" borderId="28" xfId="0" applyNumberFormat="1" applyBorder="1" applyAlignment="1">
      <alignment/>
    </xf>
    <xf numFmtId="0" fontId="0" fillId="0" borderId="14" xfId="0" applyBorder="1" applyAlignment="1">
      <alignment horizontal="right"/>
    </xf>
    <xf numFmtId="0" fontId="0" fillId="0" borderId="29" xfId="0" applyBorder="1" applyAlignment="1">
      <alignment horizontal="right"/>
    </xf>
    <xf numFmtId="0" fontId="3" fillId="0" borderId="30" xfId="0" applyFont="1" applyBorder="1" applyAlignment="1">
      <alignment vertical="center" wrapText="1"/>
    </xf>
    <xf numFmtId="1" fontId="3" fillId="0" borderId="31" xfId="0" applyNumberFormat="1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0" fillId="0" borderId="33" xfId="0" applyBorder="1" applyAlignment="1">
      <alignment/>
    </xf>
    <xf numFmtId="1" fontId="0" fillId="0" borderId="33" xfId="0" applyNumberFormat="1" applyBorder="1" applyAlignment="1">
      <alignment/>
    </xf>
    <xf numFmtId="20" fontId="0" fillId="0" borderId="33" xfId="0" applyNumberFormat="1" applyBorder="1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26" fillId="0" borderId="33" xfId="55" applyFill="1" applyBorder="1" applyAlignment="1">
      <alignment/>
    </xf>
    <xf numFmtId="0" fontId="26" fillId="0" borderId="0" xfId="55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37</xdr:row>
      <xdr:rowOff>0</xdr:rowOff>
    </xdr:from>
    <xdr:to>
      <xdr:col>5</xdr:col>
      <xdr:colOff>438150</xdr:colOff>
      <xdr:row>47</xdr:row>
      <xdr:rowOff>161925</xdr:rowOff>
    </xdr:to>
    <xdr:sp>
      <xdr:nvSpPr>
        <xdr:cNvPr id="1" name="Slunce 1"/>
        <xdr:cNvSpPr>
          <a:spLocks/>
        </xdr:cNvSpPr>
      </xdr:nvSpPr>
      <xdr:spPr>
        <a:xfrm>
          <a:off x="1219200" y="7048500"/>
          <a:ext cx="2552700" cy="2066925"/>
        </a:xfrm>
        <a:prstGeom prst="sun">
          <a:avLst/>
        </a:prstGeom>
        <a:solidFill>
          <a:srgbClr val="FFC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476250</xdr:colOff>
      <xdr:row>37</xdr:row>
      <xdr:rowOff>47625</xdr:rowOff>
    </xdr:from>
    <xdr:to>
      <xdr:col>11</xdr:col>
      <xdr:colOff>495300</xdr:colOff>
      <xdr:row>45</xdr:row>
      <xdr:rowOff>47625</xdr:rowOff>
    </xdr:to>
    <xdr:sp>
      <xdr:nvSpPr>
        <xdr:cNvPr id="2" name="Blesk 4"/>
        <xdr:cNvSpPr>
          <a:spLocks/>
        </xdr:cNvSpPr>
      </xdr:nvSpPr>
      <xdr:spPr>
        <a:xfrm>
          <a:off x="6858000" y="7096125"/>
          <a:ext cx="628650" cy="1524000"/>
        </a:xfrm>
        <a:prstGeom prst="lightningBolt">
          <a:avLst/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yperactive@atlas.cz" TargetMode="External" /><Relationship Id="rId2" Type="http://schemas.openxmlformats.org/officeDocument/2006/relationships/hyperlink" Target="mailto:R.Frank@seznam.cz" TargetMode="External" /><Relationship Id="rId3" Type="http://schemas.openxmlformats.org/officeDocument/2006/relationships/hyperlink" Target="mailto:petrdvorpe@seznam.cz" TargetMode="External" /><Relationship Id="rId4" Type="http://schemas.openxmlformats.org/officeDocument/2006/relationships/hyperlink" Target="mailto:krause13@gmail.com" TargetMode="External" /><Relationship Id="rId5" Type="http://schemas.openxmlformats.org/officeDocument/2006/relationships/hyperlink" Target="mailto:sima.roz@seznam.cz" TargetMode="External" /><Relationship Id="rId6" Type="http://schemas.openxmlformats.org/officeDocument/2006/relationships/hyperlink" Target="mailto:siegl.p@seznam.cz" TargetMode="External" /><Relationship Id="rId7" Type="http://schemas.openxmlformats.org/officeDocument/2006/relationships/hyperlink" Target="mailto:david@dejf.net" TargetMode="External" /><Relationship Id="rId8" Type="http://schemas.openxmlformats.org/officeDocument/2006/relationships/hyperlink" Target="mailto:jan.klecka@metrostav.cz" TargetMode="External" /><Relationship Id="rId9" Type="http://schemas.openxmlformats.org/officeDocument/2006/relationships/hyperlink" Target="mailto:brabac@gmail.com" TargetMode="External" /><Relationship Id="rId10" Type="http://schemas.openxmlformats.org/officeDocument/2006/relationships/hyperlink" Target="mailto:v.mracek@volny.cz" TargetMode="External" /><Relationship Id="rId11" Type="http://schemas.openxmlformats.org/officeDocument/2006/relationships/hyperlink" Target="mailto:rudolf.kaspar@gmail.com" TargetMode="External" /><Relationship Id="rId12" Type="http://schemas.openxmlformats.org/officeDocument/2006/relationships/hyperlink" Target="mailto:frank2@seznam.cz" TargetMode="External" /><Relationship Id="rId13" Type="http://schemas.openxmlformats.org/officeDocument/2006/relationships/hyperlink" Target="mailto:j@braza.cz" TargetMode="External" /><Relationship Id="rId14" Type="http://schemas.openxmlformats.org/officeDocument/2006/relationships/hyperlink" Target="mailto:deiwit@atlas.cz" TargetMode="External" /><Relationship Id="rId15" Type="http://schemas.openxmlformats.org/officeDocument/2006/relationships/hyperlink" Target="mailto:teplyo@centrum.cz" TargetMode="External" /><Relationship Id="rId16" Type="http://schemas.openxmlformats.org/officeDocument/2006/relationships/hyperlink" Target="mailto:rnetusil@centrum.cz" TargetMode="External" /><Relationship Id="rId17" Type="http://schemas.openxmlformats.org/officeDocument/2006/relationships/hyperlink" Target="mailto:blatouch@volny.cz" TargetMode="External" /><Relationship Id="rId18" Type="http://schemas.openxmlformats.org/officeDocument/2006/relationships/hyperlink" Target="mailto:ferdinand.polak@procare.cz" TargetMode="External" /><Relationship Id="rId19" Type="http://schemas.openxmlformats.org/officeDocument/2006/relationships/hyperlink" Target="mailto:JakubHolovsky@seznam.cz" TargetMode="External" /><Relationship Id="rId20" Type="http://schemas.openxmlformats.org/officeDocument/2006/relationships/hyperlink" Target="mailto:jan.verner@gmail.com" TargetMode="External" /><Relationship Id="rId21" Type="http://schemas.openxmlformats.org/officeDocument/2006/relationships/hyperlink" Target="mailto:radim.skala@seznam.cz" TargetMode="External" /><Relationship Id="rId22" Type="http://schemas.openxmlformats.org/officeDocument/2006/relationships/hyperlink" Target="mailto:sumera@volny.cz" TargetMode="External" /><Relationship Id="rId23" Type="http://schemas.openxmlformats.org/officeDocument/2006/relationships/hyperlink" Target="mailto:dvorak.p@t-email.cz" TargetMode="External" /><Relationship Id="rId24" Type="http://schemas.openxmlformats.org/officeDocument/2006/relationships/hyperlink" Target="mailto:janda.jiri@centrum.cz" TargetMode="External" /><Relationship Id="rId25" Type="http://schemas.openxmlformats.org/officeDocument/2006/relationships/hyperlink" Target="mailto:bimbi666@seznam.cz" TargetMode="External" /><Relationship Id="rId26" Type="http://schemas.openxmlformats.org/officeDocument/2006/relationships/hyperlink" Target="mailto:bekkingcz@gmail.com" TargetMode="External" /><Relationship Id="rId27" Type="http://schemas.openxmlformats.org/officeDocument/2006/relationships/hyperlink" Target="mailto:shimerec@seznam.cz" TargetMode="External" /><Relationship Id="rId28" Type="http://schemas.openxmlformats.org/officeDocument/2006/relationships/hyperlink" Target="mailto:martin@martinsmrt.com" TargetMode="External" /><Relationship Id="rId29" Type="http://schemas.openxmlformats.org/officeDocument/2006/relationships/hyperlink" Target="mailto:vborka@aco.cz" TargetMode="External" /><Relationship Id="rId30" Type="http://schemas.openxmlformats.org/officeDocument/2006/relationships/hyperlink" Target="mailto:JaroslavSkrbek@seznam.cz" TargetMode="External" /><Relationship Id="rId31" Type="http://schemas.openxmlformats.org/officeDocument/2006/relationships/hyperlink" Target="mailto:simip@seznam.cz" TargetMode="External" /><Relationship Id="rId32" Type="http://schemas.openxmlformats.org/officeDocument/2006/relationships/hyperlink" Target="mailto:pavel@muddysport.net" TargetMode="External" /><Relationship Id="rId33" Type="http://schemas.openxmlformats.org/officeDocument/2006/relationships/hyperlink" Target="mailto:avasek@centrum.cz" TargetMode="External" /><Relationship Id="rId34" Type="http://schemas.openxmlformats.org/officeDocument/2006/relationships/hyperlink" Target="mailto:japros@gmail.com" TargetMode="External" /><Relationship Id="rId35" Type="http://schemas.openxmlformats.org/officeDocument/2006/relationships/hyperlink" Target="mailto:iva.taske@seznam.cz" TargetMode="External" /><Relationship Id="rId36" Type="http://schemas.openxmlformats.org/officeDocument/2006/relationships/hyperlink" Target="mailto:hanzlmartin@seznam.cz" TargetMode="External" /><Relationship Id="rId37" Type="http://schemas.openxmlformats.org/officeDocument/2006/relationships/hyperlink" Target="mailto:vaclavik.jak@gmail.com" TargetMode="External" /><Relationship Id="rId38" Type="http://schemas.openxmlformats.org/officeDocument/2006/relationships/hyperlink" Target="mailto:info@spkolo.cz" TargetMode="External" /><Relationship Id="rId39" Type="http://schemas.openxmlformats.org/officeDocument/2006/relationships/hyperlink" Target="mailto:jiri.navratil@email.cz" TargetMode="External" /><Relationship Id="rId40" Type="http://schemas.openxmlformats.org/officeDocument/2006/relationships/hyperlink" Target="mailto:jan.kabat@seznam.cz" TargetMode="External" /><Relationship Id="rId41" Type="http://schemas.openxmlformats.org/officeDocument/2006/relationships/hyperlink" Target="mailto:matej.valtr@volny.cz" TargetMode="External" /><Relationship Id="rId42" Type="http://schemas.openxmlformats.org/officeDocument/2006/relationships/hyperlink" Target="mailto:ppruner@seznam.cz" TargetMode="External" /><Relationship Id="rId43" Type="http://schemas.openxmlformats.org/officeDocument/2006/relationships/hyperlink" Target="mailto:p.fojtu@rcmt.cvut.cz" TargetMode="External" /><Relationship Id="rId44" Type="http://schemas.openxmlformats.org/officeDocument/2006/relationships/hyperlink" Target="mailto:tiefenbach.jan@volny.cz" TargetMode="External" /><Relationship Id="rId45" Type="http://schemas.openxmlformats.org/officeDocument/2006/relationships/hyperlink" Target="mailto:ondrej.janecek@seznam.cz" TargetMode="External" /><Relationship Id="rId46" Type="http://schemas.openxmlformats.org/officeDocument/2006/relationships/hyperlink" Target="mailto:martin.malecek@email.cz" TargetMode="External" /><Relationship Id="rId47" Type="http://schemas.openxmlformats.org/officeDocument/2006/relationships/hyperlink" Target="mailto:gyngy@seznam.cz" TargetMode="External" /><Relationship Id="rId48" Type="http://schemas.openxmlformats.org/officeDocument/2006/relationships/hyperlink" Target="mailto:wilco@seznam.cz" TargetMode="External" /><Relationship Id="rId49" Type="http://schemas.openxmlformats.org/officeDocument/2006/relationships/hyperlink" Target="mailto:m.hrdlic@spi-net.org" TargetMode="External" /><Relationship Id="rId50" Type="http://schemas.openxmlformats.org/officeDocument/2006/relationships/hyperlink" Target="mailto:karel.holecek@email.cz" TargetMode="External" /><Relationship Id="rId51" Type="http://schemas.openxmlformats.org/officeDocument/2006/relationships/hyperlink" Target="mailto:gabrys@centrum.cz" TargetMode="External" /><Relationship Id="rId52" Type="http://schemas.openxmlformats.org/officeDocument/2006/relationships/hyperlink" Target="mailto:niederle.pavel@quick.cz" TargetMode="External" /><Relationship Id="rId53" Type="http://schemas.openxmlformats.org/officeDocument/2006/relationships/hyperlink" Target="mailto:martin.strejn@seznam.cz" TargetMode="External" /><Relationship Id="rId54" Type="http://schemas.openxmlformats.org/officeDocument/2006/relationships/hyperlink" Target="mailto:jan.krause@volny.cz" TargetMode="External" /><Relationship Id="rId55" Type="http://schemas.openxmlformats.org/officeDocument/2006/relationships/hyperlink" Target="mailto:JaroslavSkrbek@seznam.cz" TargetMode="External" /><Relationship Id="rId56" Type="http://schemas.openxmlformats.org/officeDocument/2006/relationships/hyperlink" Target="mailto:Petrbalik@seznam.cz" TargetMode="External" /><Relationship Id="rId57" Type="http://schemas.openxmlformats.org/officeDocument/2006/relationships/hyperlink" Target="mailto:simazd@seznam.cz" TargetMode="External" /><Relationship Id="rId58" Type="http://schemas.openxmlformats.org/officeDocument/2006/relationships/hyperlink" Target="mailto:zbdolezal@fagor-elektro.cz" TargetMode="External" /><Relationship Id="rId59" Type="http://schemas.openxmlformats.org/officeDocument/2006/relationships/hyperlink" Target="mailto:siegl1@seznam.cz" TargetMode="External" /><Relationship Id="rId60" Type="http://schemas.openxmlformats.org/officeDocument/2006/relationships/hyperlink" Target="mailto:jakub.cermak@seznam.cz" TargetMode="External" /><Relationship Id="rId61" Type="http://schemas.openxmlformats.org/officeDocument/2006/relationships/hyperlink" Target="mailto:PetrBalik@seznam.cz" TargetMode="External" /><Relationship Id="rId62" Type="http://schemas.openxmlformats.org/officeDocument/2006/relationships/hyperlink" Target="mailto:cokrtka@seznam.cz" TargetMode="External" /><Relationship Id="rId63" Type="http://schemas.openxmlformats.org/officeDocument/2006/relationships/hyperlink" Target="mailto:mrackovi1@seznam.cz" TargetMode="External" /><Relationship Id="rId64" Type="http://schemas.openxmlformats.org/officeDocument/2006/relationships/hyperlink" Target="mailto:DanielaPopelkova@seznam.cz" TargetMode="External" /><Relationship Id="rId65" Type="http://schemas.openxmlformats.org/officeDocument/2006/relationships/hyperlink" Target="mailto:pouchoval@seznam.cz" TargetMode="External" /><Relationship Id="rId66" Type="http://schemas.openxmlformats.org/officeDocument/2006/relationships/hyperlink" Target="mailto:ian@kasparci.info" TargetMode="External" /><Relationship Id="rId67" Type="http://schemas.openxmlformats.org/officeDocument/2006/relationships/hyperlink" Target="mailto:iva.taske@seznam.cz" TargetMode="External" /><Relationship Id="rId68" Type="http://schemas.openxmlformats.org/officeDocument/2006/relationships/hyperlink" Target="mailto:kkulikova@seznam.cz" TargetMode="External" /><Relationship Id="rId69" Type="http://schemas.openxmlformats.org/officeDocument/2006/relationships/hyperlink" Target="mailto:gabrys@seznam.cz" TargetMode="External" /><Relationship Id="rId70" Type="http://schemas.openxmlformats.org/officeDocument/2006/relationships/hyperlink" Target="mailto:blatouch@volny.cz" TargetMode="External" /><Relationship Id="rId71" Type="http://schemas.openxmlformats.org/officeDocument/2006/relationships/hyperlink" Target="mailto:pavlina.synkova@yahoo.com" TargetMode="External" /><Relationship Id="rId72" Type="http://schemas.openxmlformats.org/officeDocument/2006/relationships/hyperlink" Target="mailto:martina.p@centrum.cz" TargetMode="External" /><Relationship Id="rId73" Type="http://schemas.openxmlformats.org/officeDocument/2006/relationships/hyperlink" Target="mailto:osnoblle@seznam.cz" TargetMode="External" /><Relationship Id="rId74" Type="http://schemas.openxmlformats.org/officeDocument/2006/relationships/hyperlink" Target="mailto:m-england@seznam.cz" TargetMode="External" /><Relationship Id="rId75" Type="http://schemas.openxmlformats.org/officeDocument/2006/relationships/comments" Target="../comments2.xml" /><Relationship Id="rId76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7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8.57421875" style="0" customWidth="1"/>
    <col min="2" max="2" width="6.421875" style="12" customWidth="1"/>
    <col min="3" max="3" width="17.7109375" style="0" customWidth="1"/>
    <col min="4" max="4" width="23.57421875" style="0" bestFit="1" customWidth="1"/>
    <col min="5" max="5" width="5.00390625" style="0" customWidth="1"/>
    <col min="6" max="6" width="4.00390625" style="0" customWidth="1"/>
    <col min="7" max="19" width="4.00390625" style="0" bestFit="1" customWidth="1"/>
    <col min="20" max="20" width="7.28125" style="0" customWidth="1"/>
    <col min="21" max="21" width="6.140625" style="0" customWidth="1"/>
    <col min="22" max="22" width="13.8515625" style="0" customWidth="1"/>
    <col min="23" max="23" width="7.140625" style="0" bestFit="1" customWidth="1"/>
    <col min="24" max="24" width="18.7109375" style="0" bestFit="1" customWidth="1"/>
    <col min="25" max="25" width="4.57421875" style="0" bestFit="1" customWidth="1"/>
    <col min="26" max="26" width="9.28125" style="0" bestFit="1" customWidth="1"/>
  </cols>
  <sheetData>
    <row r="1" spans="3:21" ht="15" customHeight="1">
      <c r="C1" s="73" t="s">
        <v>11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3:21" ht="15" customHeight="1"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3:21" ht="15" customHeight="1"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3:21" ht="15" customHeight="1">
      <c r="C4" s="4"/>
      <c r="D4" s="4"/>
      <c r="E4" s="4"/>
      <c r="F4" s="74" t="s">
        <v>6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4"/>
      <c r="U4" s="4"/>
    </row>
    <row r="5" spans="6:25" ht="15.75" thickBot="1">
      <c r="F5" s="3">
        <v>20</v>
      </c>
      <c r="G5" s="3">
        <v>30</v>
      </c>
      <c r="H5" s="3">
        <v>40</v>
      </c>
      <c r="I5" s="3">
        <v>30</v>
      </c>
      <c r="J5" s="3">
        <v>10</v>
      </c>
      <c r="K5" s="3">
        <v>10</v>
      </c>
      <c r="L5" s="3">
        <v>20</v>
      </c>
      <c r="M5" s="3">
        <v>30</v>
      </c>
      <c r="N5" s="3">
        <v>50</v>
      </c>
      <c r="O5" s="3">
        <v>20</v>
      </c>
      <c r="P5" s="3">
        <v>30</v>
      </c>
      <c r="Q5" s="3">
        <v>40</v>
      </c>
      <c r="R5" s="3">
        <v>20</v>
      </c>
      <c r="S5" s="3">
        <v>20</v>
      </c>
      <c r="T5" t="s">
        <v>322</v>
      </c>
      <c r="Y5" s="11">
        <v>0.0625</v>
      </c>
    </row>
    <row r="6" spans="1:26" ht="37.5" customHeight="1" thickBot="1">
      <c r="A6" s="59" t="s">
        <v>3</v>
      </c>
      <c r="B6" s="60" t="s">
        <v>8</v>
      </c>
      <c r="C6" s="61" t="s">
        <v>15</v>
      </c>
      <c r="D6" s="61" t="s">
        <v>2</v>
      </c>
      <c r="E6" s="61" t="s">
        <v>5</v>
      </c>
      <c r="F6" s="61">
        <v>1</v>
      </c>
      <c r="G6" s="61">
        <v>2</v>
      </c>
      <c r="H6" s="61">
        <v>3</v>
      </c>
      <c r="I6" s="61">
        <v>4</v>
      </c>
      <c r="J6" s="61">
        <v>5</v>
      </c>
      <c r="K6" s="61">
        <v>6</v>
      </c>
      <c r="L6" s="61">
        <v>7</v>
      </c>
      <c r="M6" s="61">
        <v>8</v>
      </c>
      <c r="N6" s="62">
        <v>9</v>
      </c>
      <c r="O6" s="61">
        <v>10</v>
      </c>
      <c r="P6" s="61">
        <v>11</v>
      </c>
      <c r="Q6" s="61">
        <v>12</v>
      </c>
      <c r="R6" s="61">
        <v>13</v>
      </c>
      <c r="S6" s="61">
        <v>14</v>
      </c>
      <c r="T6" s="62" t="s">
        <v>7</v>
      </c>
      <c r="U6" s="62" t="s">
        <v>10</v>
      </c>
      <c r="V6" s="62" t="s">
        <v>1</v>
      </c>
      <c r="W6" s="62" t="s">
        <v>9</v>
      </c>
      <c r="X6" s="63" t="s">
        <v>4</v>
      </c>
      <c r="Z6" t="s">
        <v>16</v>
      </c>
    </row>
    <row r="7" spans="1:27" ht="15">
      <c r="A7" s="53">
        <v>1</v>
      </c>
      <c r="B7" s="49">
        <v>77</v>
      </c>
      <c r="C7" s="40" t="str">
        <f>VLOOKUP(B7,Startovka!$A$2:$G$92,4,FALSE)</f>
        <v>Martin Smrt</v>
      </c>
      <c r="D7" s="40" t="str">
        <f>VLOOKUP(B7,Startovka!$A$2:$G$92,5,FALSE)</f>
        <v>Praha 3</v>
      </c>
      <c r="E7" s="40" t="str">
        <f>VLOOKUP(B7,Startovka!$A$2:$G$92,7,FALSE)</f>
        <v>M1</v>
      </c>
      <c r="F7" s="40" t="s">
        <v>320</v>
      </c>
      <c r="G7" s="40" t="s">
        <v>320</v>
      </c>
      <c r="H7" s="40" t="s">
        <v>320</v>
      </c>
      <c r="I7" s="40" t="s">
        <v>320</v>
      </c>
      <c r="J7" s="40" t="s">
        <v>320</v>
      </c>
      <c r="K7" s="40" t="s">
        <v>320</v>
      </c>
      <c r="L7" s="40" t="s">
        <v>320</v>
      </c>
      <c r="M7" s="40" t="s">
        <v>320</v>
      </c>
      <c r="N7" s="40" t="s">
        <v>320</v>
      </c>
      <c r="O7" s="40" t="s">
        <v>320</v>
      </c>
      <c r="P7" s="40" t="s">
        <v>320</v>
      </c>
      <c r="Q7" s="40" t="s">
        <v>320</v>
      </c>
      <c r="R7" s="40" t="s">
        <v>320</v>
      </c>
      <c r="S7" s="40" t="s">
        <v>320</v>
      </c>
      <c r="T7" s="40">
        <v>20</v>
      </c>
      <c r="U7" s="40">
        <f aca="true" t="shared" si="0" ref="U7:U53">IF(Z7&lt;=5,Z7*2,10+(Z7-5)^2)</f>
        <v>0</v>
      </c>
      <c r="V7" s="50">
        <f aca="true" t="shared" si="1" ref="V7:V38">SUM(IF(F7="x",20,0),IF(G7="x",30,0),IF(H7="x",40,0),IF(I7="x",30,0),IF(J7="x",10,0),IF(K7="x",10,0),IF(L7="x",20),IF(M7="x",30,0),IF(N7="x",50,0),IF(O7="x",20),IF(P7="x",30,0),IF(Q7="x",40,0),IF(R7="x",20,0),IF(S7="x",20,0),T7,-U7)</f>
        <v>390</v>
      </c>
      <c r="W7" s="51">
        <v>0.05708333333333334</v>
      </c>
      <c r="X7" s="52">
        <v>1</v>
      </c>
      <c r="Y7" s="42"/>
      <c r="Z7" s="12">
        <f aca="true" t="shared" si="2" ref="Z7:Z38">IF(W7&lt;=$Y$5,0,MINUTE(W7-$Y$5))</f>
        <v>0</v>
      </c>
      <c r="AA7" s="45"/>
    </row>
    <row r="8" spans="1:27" ht="15">
      <c r="A8" s="54">
        <v>2</v>
      </c>
      <c r="B8" s="31">
        <v>121</v>
      </c>
      <c r="C8" s="1" t="str">
        <f>VLOOKUP(B8,Startovka!$A$2:$G$92,4,FALSE)</f>
        <v>Jaroslav Křenek</v>
      </c>
      <c r="D8" s="2" t="str">
        <f>VLOOKUP(B8,Startovka!$A$2:$G$92,5,FALSE)</f>
        <v>KOS Plzeň</v>
      </c>
      <c r="E8" s="2" t="str">
        <f>VLOOKUP(B8,Startovka!$A$2:$G$92,7,FALSE)</f>
        <v>M1</v>
      </c>
      <c r="F8" s="1" t="s">
        <v>320</v>
      </c>
      <c r="G8" s="1" t="s">
        <v>320</v>
      </c>
      <c r="H8" s="1" t="s">
        <v>320</v>
      </c>
      <c r="I8" s="1" t="s">
        <v>320</v>
      </c>
      <c r="J8" s="1" t="s">
        <v>320</v>
      </c>
      <c r="K8" s="1" t="s">
        <v>320</v>
      </c>
      <c r="L8" s="1" t="s">
        <v>320</v>
      </c>
      <c r="M8" s="1" t="s">
        <v>320</v>
      </c>
      <c r="N8" s="1" t="s">
        <v>320</v>
      </c>
      <c r="O8" s="1" t="s">
        <v>320</v>
      </c>
      <c r="P8" s="1" t="s">
        <v>320</v>
      </c>
      <c r="Q8" s="1" t="s">
        <v>320</v>
      </c>
      <c r="R8" s="1" t="s">
        <v>320</v>
      </c>
      <c r="S8" s="1" t="s">
        <v>320</v>
      </c>
      <c r="T8" s="1">
        <v>14</v>
      </c>
      <c r="U8" s="2">
        <f t="shared" si="0"/>
        <v>0</v>
      </c>
      <c r="V8" s="6">
        <f t="shared" si="1"/>
        <v>384</v>
      </c>
      <c r="W8" s="38">
        <v>0.05679398148148148</v>
      </c>
      <c r="X8" s="39">
        <v>2</v>
      </c>
      <c r="Y8" s="42"/>
      <c r="Z8" s="12">
        <f t="shared" si="2"/>
        <v>0</v>
      </c>
      <c r="AA8" s="45"/>
    </row>
    <row r="9" spans="1:27" ht="15">
      <c r="A9" s="54">
        <v>3</v>
      </c>
      <c r="B9" s="31">
        <v>36</v>
      </c>
      <c r="C9" s="1" t="str">
        <f>VLOOKUP(B9,Startovka!$A$2:$G$92,4,FALSE)</f>
        <v>Martin Šumera</v>
      </c>
      <c r="D9" s="2" t="str">
        <f>VLOOKUP(B9,Startovka!$A$2:$G$92,5,FALSE)</f>
        <v>CK Uvaly</v>
      </c>
      <c r="E9" s="2" t="str">
        <f>VLOOKUP(B9,Startovka!$A$2:$G$92,7,FALSE)</f>
        <v>M1</v>
      </c>
      <c r="F9" s="1" t="s">
        <v>320</v>
      </c>
      <c r="G9" s="1" t="s">
        <v>320</v>
      </c>
      <c r="H9" s="1" t="s">
        <v>320</v>
      </c>
      <c r="I9" s="1" t="s">
        <v>320</v>
      </c>
      <c r="J9" s="1" t="s">
        <v>320</v>
      </c>
      <c r="K9" s="1" t="s">
        <v>320</v>
      </c>
      <c r="L9" s="1" t="s">
        <v>320</v>
      </c>
      <c r="M9" s="1" t="s">
        <v>320</v>
      </c>
      <c r="N9" s="1" t="s">
        <v>320</v>
      </c>
      <c r="O9" s="1" t="s">
        <v>320</v>
      </c>
      <c r="P9" s="1" t="s">
        <v>320</v>
      </c>
      <c r="Q9" s="1" t="s">
        <v>320</v>
      </c>
      <c r="R9" s="1" t="s">
        <v>320</v>
      </c>
      <c r="S9" s="1" t="s">
        <v>320</v>
      </c>
      <c r="T9" s="1">
        <v>8</v>
      </c>
      <c r="U9" s="2">
        <f t="shared" si="0"/>
        <v>0</v>
      </c>
      <c r="V9" s="6">
        <f t="shared" si="1"/>
        <v>378</v>
      </c>
      <c r="W9" s="38">
        <v>0.0572739814814815</v>
      </c>
      <c r="X9" s="39">
        <v>3</v>
      </c>
      <c r="Y9" s="42"/>
      <c r="Z9" s="12">
        <f t="shared" si="2"/>
        <v>0</v>
      </c>
      <c r="AA9" s="45"/>
    </row>
    <row r="10" spans="1:27" ht="15">
      <c r="A10" s="54">
        <v>4</v>
      </c>
      <c r="B10" s="31">
        <v>130</v>
      </c>
      <c r="C10" s="1" t="str">
        <f>VLOOKUP(B10,Startovka!$A$2:$G$92,4,FALSE)</f>
        <v>Ondřej Teplý</v>
      </c>
      <c r="D10" s="2" t="str">
        <f>VLOOKUP(B10,Startovka!$A$2:$G$92,5,FALSE)</f>
        <v>Úvaly</v>
      </c>
      <c r="E10" s="2" t="str">
        <f>VLOOKUP(B10,Startovka!$A$2:$G$92,7,FALSE)</f>
        <v>M1</v>
      </c>
      <c r="F10" s="1" t="s">
        <v>320</v>
      </c>
      <c r="G10" s="1" t="s">
        <v>320</v>
      </c>
      <c r="H10" s="1" t="s">
        <v>320</v>
      </c>
      <c r="I10" s="1" t="s">
        <v>320</v>
      </c>
      <c r="J10" s="1" t="s">
        <v>320</v>
      </c>
      <c r="K10" s="1" t="s">
        <v>320</v>
      </c>
      <c r="L10" s="1" t="s">
        <v>320</v>
      </c>
      <c r="M10" s="1" t="s">
        <v>320</v>
      </c>
      <c r="N10" s="1" t="s">
        <v>320</v>
      </c>
      <c r="O10" s="1" t="s">
        <v>320</v>
      </c>
      <c r="P10" s="1" t="s">
        <v>320</v>
      </c>
      <c r="Q10" s="1" t="s">
        <v>320</v>
      </c>
      <c r="R10" s="1" t="s">
        <v>320</v>
      </c>
      <c r="S10" s="1" t="s">
        <v>320</v>
      </c>
      <c r="T10" s="1"/>
      <c r="U10" s="2">
        <f t="shared" si="0"/>
        <v>0</v>
      </c>
      <c r="V10" s="6">
        <f t="shared" si="1"/>
        <v>370</v>
      </c>
      <c r="W10" s="38">
        <v>0.05821759259259259</v>
      </c>
      <c r="X10" s="39">
        <v>4</v>
      </c>
      <c r="Y10" s="42"/>
      <c r="Z10" s="12">
        <f t="shared" si="2"/>
        <v>0</v>
      </c>
      <c r="AA10" s="45"/>
    </row>
    <row r="11" spans="1:27" ht="15">
      <c r="A11" s="54">
        <v>5</v>
      </c>
      <c r="B11" s="31">
        <v>11</v>
      </c>
      <c r="C11" s="1" t="str">
        <f>VLOOKUP(B11,Startovka!$A$2:$G$92,4,FALSE)</f>
        <v>Roman Spudil</v>
      </c>
      <c r="D11" s="2" t="str">
        <f>VLOOKUP(B11,Startovka!$A$2:$G$92,5,FALSE)</f>
        <v>SP KOLO</v>
      </c>
      <c r="E11" s="2" t="str">
        <f>VLOOKUP(B11,Startovka!$A$2:$G$92,7,FALSE)</f>
        <v>M1</v>
      </c>
      <c r="F11" s="1" t="s">
        <v>320</v>
      </c>
      <c r="G11" s="1" t="s">
        <v>320</v>
      </c>
      <c r="H11" s="1" t="s">
        <v>320</v>
      </c>
      <c r="I11" s="1" t="s">
        <v>320</v>
      </c>
      <c r="J11" s="1" t="s">
        <v>320</v>
      </c>
      <c r="K11" s="1" t="s">
        <v>320</v>
      </c>
      <c r="L11" s="1" t="s">
        <v>320</v>
      </c>
      <c r="M11" s="1" t="s">
        <v>320</v>
      </c>
      <c r="N11" s="1" t="s">
        <v>320</v>
      </c>
      <c r="O11" s="1" t="s">
        <v>320</v>
      </c>
      <c r="P11" s="1" t="s">
        <v>320</v>
      </c>
      <c r="Q11" s="1" t="s">
        <v>320</v>
      </c>
      <c r="R11" s="1" t="s">
        <v>320</v>
      </c>
      <c r="S11" s="1" t="s">
        <v>320</v>
      </c>
      <c r="T11" s="1"/>
      <c r="U11" s="2">
        <f t="shared" si="0"/>
        <v>4</v>
      </c>
      <c r="V11" s="6">
        <f t="shared" si="1"/>
        <v>366</v>
      </c>
      <c r="W11" s="38">
        <v>0.064149537037037</v>
      </c>
      <c r="X11" s="39">
        <v>5</v>
      </c>
      <c r="Y11" s="42"/>
      <c r="Z11" s="12">
        <f t="shared" si="2"/>
        <v>2</v>
      </c>
      <c r="AA11" s="45"/>
    </row>
    <row r="12" spans="1:27" ht="15">
      <c r="A12" s="54">
        <v>6</v>
      </c>
      <c r="B12" s="31">
        <v>115</v>
      </c>
      <c r="C12" s="1" t="str">
        <f>VLOOKUP(B12,Startovka!$A$2:$G$92,4,FALSE)</f>
        <v>Jakub Čermák</v>
      </c>
      <c r="D12" s="2" t="str">
        <f>VLOOKUP(B12,Startovka!$A$2:$G$92,5,FALSE)</f>
        <v>Horní Počernice</v>
      </c>
      <c r="E12" s="2" t="str">
        <f>VLOOKUP(B12,Startovka!$A$2:$G$92,7,FALSE)</f>
        <v>M2</v>
      </c>
      <c r="F12" s="1" t="s">
        <v>320</v>
      </c>
      <c r="G12" s="1" t="s">
        <v>320</v>
      </c>
      <c r="H12" s="1" t="s">
        <v>320</v>
      </c>
      <c r="I12" s="1" t="s">
        <v>320</v>
      </c>
      <c r="J12" s="1" t="s">
        <v>320</v>
      </c>
      <c r="K12" s="1"/>
      <c r="L12" s="1" t="s">
        <v>320</v>
      </c>
      <c r="M12" s="1" t="s">
        <v>320</v>
      </c>
      <c r="N12" s="1" t="s">
        <v>320</v>
      </c>
      <c r="O12" s="1" t="s">
        <v>320</v>
      </c>
      <c r="P12" s="1" t="s">
        <v>320</v>
      </c>
      <c r="Q12" s="1" t="s">
        <v>320</v>
      </c>
      <c r="R12" s="1" t="s">
        <v>320</v>
      </c>
      <c r="S12" s="1" t="s">
        <v>320</v>
      </c>
      <c r="T12" s="1"/>
      <c r="U12" s="2">
        <f t="shared" si="0"/>
        <v>4</v>
      </c>
      <c r="V12" s="6">
        <f t="shared" si="1"/>
        <v>356</v>
      </c>
      <c r="W12" s="38">
        <v>0.06402777777777778</v>
      </c>
      <c r="X12" s="39">
        <v>1</v>
      </c>
      <c r="Y12" s="42"/>
      <c r="Z12" s="12">
        <f t="shared" si="2"/>
        <v>2</v>
      </c>
      <c r="AA12" s="45"/>
    </row>
    <row r="13" spans="1:27" ht="15">
      <c r="A13" s="54">
        <v>7</v>
      </c>
      <c r="B13" s="31">
        <v>125</v>
      </c>
      <c r="C13" s="1" t="str">
        <f>VLOOKUP(B13,Startovka!$A$2:$G$92,4,FALSE)</f>
        <v>Jirka Bráza</v>
      </c>
      <c r="D13" s="2">
        <f>VLOOKUP(B13,Startovka!$A$2:$G$92,5,FALSE)</f>
      </c>
      <c r="E13" s="2" t="str">
        <f>VLOOKUP(B13,Startovka!$A$2:$G$92,7,FALSE)</f>
        <v>M1</v>
      </c>
      <c r="F13" s="1" t="s">
        <v>320</v>
      </c>
      <c r="G13" s="1" t="s">
        <v>320</v>
      </c>
      <c r="H13" s="1" t="s">
        <v>320</v>
      </c>
      <c r="I13" s="1" t="s">
        <v>320</v>
      </c>
      <c r="J13" s="1" t="s">
        <v>320</v>
      </c>
      <c r="K13" s="1"/>
      <c r="L13" s="1" t="s">
        <v>320</v>
      </c>
      <c r="M13" s="1" t="s">
        <v>320</v>
      </c>
      <c r="N13" s="1" t="s">
        <v>320</v>
      </c>
      <c r="O13" s="1" t="s">
        <v>320</v>
      </c>
      <c r="P13" s="1" t="s">
        <v>320</v>
      </c>
      <c r="Q13" s="1" t="s">
        <v>320</v>
      </c>
      <c r="R13" s="1"/>
      <c r="S13" s="1" t="s">
        <v>320</v>
      </c>
      <c r="T13" s="1"/>
      <c r="U13" s="2">
        <f t="shared" si="0"/>
        <v>0</v>
      </c>
      <c r="V13" s="6">
        <f t="shared" si="1"/>
        <v>340</v>
      </c>
      <c r="W13" s="38">
        <v>0.06050925925925926</v>
      </c>
      <c r="X13" s="39">
        <v>6</v>
      </c>
      <c r="Y13" s="42"/>
      <c r="Z13" s="12">
        <f t="shared" si="2"/>
        <v>0</v>
      </c>
      <c r="AA13" s="45"/>
    </row>
    <row r="14" spans="1:27" ht="15">
      <c r="A14" s="54">
        <v>8</v>
      </c>
      <c r="B14" s="31">
        <v>3</v>
      </c>
      <c r="C14" s="1" t="str">
        <f>VLOOKUP(B14,Startovka!$A$2:$G$92,4,FALSE)</f>
        <v>Jan Václavík</v>
      </c>
      <c r="D14" s="2" t="str">
        <f>VLOOKUP(B14,Startovka!$A$2:$G$92,5,FALSE)</f>
        <v>Merida Bikeranch Team</v>
      </c>
      <c r="E14" s="2" t="str">
        <f>VLOOKUP(B14,Startovka!$A$2:$G$92,7,FALSE)</f>
        <v>M1</v>
      </c>
      <c r="F14" s="1" t="s">
        <v>320</v>
      </c>
      <c r="G14" s="1" t="s">
        <v>320</v>
      </c>
      <c r="H14" s="1" t="s">
        <v>320</v>
      </c>
      <c r="I14" s="1" t="s">
        <v>320</v>
      </c>
      <c r="J14" s="1" t="s">
        <v>320</v>
      </c>
      <c r="K14" s="1" t="s">
        <v>320</v>
      </c>
      <c r="L14" s="1" t="s">
        <v>320</v>
      </c>
      <c r="M14" s="1" t="s">
        <v>320</v>
      </c>
      <c r="N14" s="1"/>
      <c r="O14" s="1" t="s">
        <v>320</v>
      </c>
      <c r="P14" s="1" t="s">
        <v>320</v>
      </c>
      <c r="Q14" s="1" t="s">
        <v>320</v>
      </c>
      <c r="R14" s="1" t="s">
        <v>320</v>
      </c>
      <c r="S14" s="2" t="s">
        <v>320</v>
      </c>
      <c r="T14" s="2">
        <v>16</v>
      </c>
      <c r="U14" s="2">
        <f t="shared" si="0"/>
        <v>0</v>
      </c>
      <c r="V14" s="5">
        <f t="shared" si="1"/>
        <v>336</v>
      </c>
      <c r="W14" s="38">
        <v>0.0571226851851852</v>
      </c>
      <c r="X14" s="39">
        <v>7</v>
      </c>
      <c r="Y14" s="42"/>
      <c r="Z14" s="12">
        <f t="shared" si="2"/>
        <v>0</v>
      </c>
      <c r="AA14" s="45"/>
    </row>
    <row r="15" spans="1:27" ht="15">
      <c r="A15" s="54">
        <v>9</v>
      </c>
      <c r="B15" s="31">
        <v>117</v>
      </c>
      <c r="C15" s="1" t="str">
        <f>VLOOKUP(B15,Startovka!$A$2:$G$92,4,FALSE)</f>
        <v>Martin Maleček</v>
      </c>
      <c r="D15" s="2" t="str">
        <f>VLOOKUP(B15,Startovka!$A$2:$G$92,5,FALSE)</f>
        <v>Žižkovský tygři</v>
      </c>
      <c r="E15" s="2" t="str">
        <f>VLOOKUP(B15,Startovka!$A$2:$G$92,7,FALSE)</f>
        <v>M1</v>
      </c>
      <c r="F15" s="1" t="s">
        <v>320</v>
      </c>
      <c r="G15" s="1" t="s">
        <v>320</v>
      </c>
      <c r="H15" s="1" t="s">
        <v>320</v>
      </c>
      <c r="I15" s="1" t="s">
        <v>320</v>
      </c>
      <c r="J15" s="1" t="s">
        <v>320</v>
      </c>
      <c r="K15" s="1" t="s">
        <v>320</v>
      </c>
      <c r="L15" s="1" t="s">
        <v>320</v>
      </c>
      <c r="M15" s="1" t="s">
        <v>320</v>
      </c>
      <c r="N15" s="1"/>
      <c r="O15" s="1" t="s">
        <v>320</v>
      </c>
      <c r="P15" s="1" t="s">
        <v>320</v>
      </c>
      <c r="Q15" s="1" t="s">
        <v>320</v>
      </c>
      <c r="R15" s="1" t="s">
        <v>320</v>
      </c>
      <c r="S15" s="1" t="s">
        <v>320</v>
      </c>
      <c r="T15" s="1">
        <v>16</v>
      </c>
      <c r="U15" s="2">
        <f t="shared" si="0"/>
        <v>0</v>
      </c>
      <c r="V15" s="9">
        <f t="shared" si="1"/>
        <v>336</v>
      </c>
      <c r="W15" s="38">
        <v>0.05828703703703703</v>
      </c>
      <c r="X15" s="39">
        <v>8</v>
      </c>
      <c r="Y15" s="42"/>
      <c r="Z15" s="12">
        <f t="shared" si="2"/>
        <v>0</v>
      </c>
      <c r="AA15" s="45"/>
    </row>
    <row r="16" spans="1:27" ht="15">
      <c r="A16" s="54">
        <v>10</v>
      </c>
      <c r="B16" s="31">
        <v>65</v>
      </c>
      <c r="C16" s="1" t="str">
        <f>VLOOKUP(B16,Startovka!$A$2:$G$92,4,FALSE)</f>
        <v>Matěj Valtr</v>
      </c>
      <c r="D16" s="2" t="str">
        <f>VLOOKUP(B16,Startovka!$A$2:$G$92,5,FALSE)</f>
        <v>Klánovice</v>
      </c>
      <c r="E16" s="2" t="str">
        <f>VLOOKUP(B16,Startovka!$A$2:$G$92,7,FALSE)</f>
        <v>M1</v>
      </c>
      <c r="F16" s="1" t="s">
        <v>320</v>
      </c>
      <c r="G16" s="1" t="s">
        <v>320</v>
      </c>
      <c r="H16" s="1" t="s">
        <v>320</v>
      </c>
      <c r="I16" s="1" t="s">
        <v>320</v>
      </c>
      <c r="J16" s="1" t="s">
        <v>320</v>
      </c>
      <c r="K16" s="1" t="s">
        <v>320</v>
      </c>
      <c r="L16" s="1" t="s">
        <v>320</v>
      </c>
      <c r="M16" s="1" t="s">
        <v>320</v>
      </c>
      <c r="N16" s="1" t="s">
        <v>320</v>
      </c>
      <c r="O16" s="1" t="s">
        <v>320</v>
      </c>
      <c r="P16" s="1" t="s">
        <v>320</v>
      </c>
      <c r="Q16" s="1" t="s">
        <v>320</v>
      </c>
      <c r="R16" s="1" t="s">
        <v>320</v>
      </c>
      <c r="S16" s="1" t="s">
        <v>320</v>
      </c>
      <c r="T16" s="1"/>
      <c r="U16" s="2">
        <f t="shared" si="0"/>
        <v>46</v>
      </c>
      <c r="V16" s="9">
        <f t="shared" si="1"/>
        <v>324</v>
      </c>
      <c r="W16" s="38">
        <v>0.0701736111111111</v>
      </c>
      <c r="X16" s="39">
        <v>9</v>
      </c>
      <c r="Y16" s="42"/>
      <c r="Z16" s="12">
        <f t="shared" si="2"/>
        <v>11</v>
      </c>
      <c r="AA16" s="45"/>
    </row>
    <row r="17" spans="1:27" ht="15">
      <c r="A17" s="54">
        <v>11</v>
      </c>
      <c r="B17" s="31">
        <v>83</v>
      </c>
      <c r="C17" s="1" t="str">
        <f>VLOOKUP(B17,Startovka!$A$2:$G$92,4,FALSE)</f>
        <v>Jan Novák</v>
      </c>
      <c r="D17" s="2"/>
      <c r="E17" s="2" t="str">
        <f>VLOOKUP(B17,Startovka!$A$2:$G$92,7,FALSE)</f>
        <v>M1</v>
      </c>
      <c r="F17" s="1" t="s">
        <v>320</v>
      </c>
      <c r="G17" s="1" t="s">
        <v>320</v>
      </c>
      <c r="H17" s="1" t="s">
        <v>320</v>
      </c>
      <c r="I17" s="1" t="s">
        <v>320</v>
      </c>
      <c r="J17" s="1" t="s">
        <v>320</v>
      </c>
      <c r="K17" s="1" t="s">
        <v>320</v>
      </c>
      <c r="L17" s="1" t="s">
        <v>320</v>
      </c>
      <c r="M17" s="1" t="s">
        <v>320</v>
      </c>
      <c r="N17" s="1"/>
      <c r="O17" s="1" t="s">
        <v>320</v>
      </c>
      <c r="P17" s="1" t="s">
        <v>320</v>
      </c>
      <c r="Q17" s="1" t="s">
        <v>320</v>
      </c>
      <c r="R17" s="1" t="s">
        <v>320</v>
      </c>
      <c r="S17" s="1" t="s">
        <v>320</v>
      </c>
      <c r="T17" s="1"/>
      <c r="U17" s="2">
        <f t="shared" si="0"/>
        <v>0</v>
      </c>
      <c r="V17" s="9">
        <f t="shared" si="1"/>
        <v>320</v>
      </c>
      <c r="W17" s="38">
        <v>0.057291666666666664</v>
      </c>
      <c r="X17" s="39">
        <v>10</v>
      </c>
      <c r="Y17" s="42"/>
      <c r="Z17" s="12">
        <f t="shared" si="2"/>
        <v>0</v>
      </c>
      <c r="AA17" s="45"/>
    </row>
    <row r="18" spans="1:27" ht="15">
      <c r="A18" s="54">
        <v>12</v>
      </c>
      <c r="B18" s="31">
        <v>129</v>
      </c>
      <c r="C18" s="1" t="str">
        <f>VLOOKUP(B18,Startovka!$A$2:$G$92,4,FALSE)</f>
        <v>Jana Rejmonová</v>
      </c>
      <c r="D18" s="2"/>
      <c r="E18" s="2" t="str">
        <f>VLOOKUP(B18,Startovka!$A$2:$G$92,7,FALSE)</f>
        <v>Z1</v>
      </c>
      <c r="F18" s="1" t="s">
        <v>320</v>
      </c>
      <c r="G18" s="1" t="s">
        <v>320</v>
      </c>
      <c r="H18" s="1" t="s">
        <v>320</v>
      </c>
      <c r="I18" s="1" t="s">
        <v>320</v>
      </c>
      <c r="J18" s="1" t="s">
        <v>320</v>
      </c>
      <c r="K18" s="1" t="s">
        <v>320</v>
      </c>
      <c r="L18" s="1" t="s">
        <v>320</v>
      </c>
      <c r="M18" s="1" t="s">
        <v>320</v>
      </c>
      <c r="N18" s="1"/>
      <c r="O18" s="1" t="s">
        <v>320</v>
      </c>
      <c r="P18" s="1" t="s">
        <v>320</v>
      </c>
      <c r="Q18" s="1" t="s">
        <v>320</v>
      </c>
      <c r="R18" s="1" t="s">
        <v>320</v>
      </c>
      <c r="S18" s="1" t="s">
        <v>320</v>
      </c>
      <c r="T18" s="1"/>
      <c r="U18" s="2">
        <f t="shared" si="0"/>
        <v>0</v>
      </c>
      <c r="V18" s="9">
        <f t="shared" si="1"/>
        <v>320</v>
      </c>
      <c r="W18" s="38">
        <v>0.05831018518518519</v>
      </c>
      <c r="X18" s="39">
        <v>1</v>
      </c>
      <c r="Y18" s="42"/>
      <c r="Z18" s="12">
        <f t="shared" si="2"/>
        <v>0</v>
      </c>
      <c r="AA18" s="45"/>
    </row>
    <row r="19" spans="1:27" ht="15">
      <c r="A19" s="54">
        <v>13</v>
      </c>
      <c r="B19" s="31">
        <v>114</v>
      </c>
      <c r="C19" s="1" t="str">
        <f>VLOOKUP(B19,Startovka!$A$2:$G$92,4,FALSE)</f>
        <v>Ondřej Janeček</v>
      </c>
      <c r="D19" s="2" t="str">
        <f>VLOOKUP(B19,Startovka!$A$2:$G$92,5,FALSE)</f>
        <v>Újezd</v>
      </c>
      <c r="E19" s="2" t="str">
        <f>VLOOKUP(B19,Startovka!$A$2:$G$92,7,FALSE)</f>
        <v>M1</v>
      </c>
      <c r="F19" s="1" t="s">
        <v>320</v>
      </c>
      <c r="G19" s="1" t="s">
        <v>320</v>
      </c>
      <c r="H19" s="1"/>
      <c r="I19" s="1" t="s">
        <v>320</v>
      </c>
      <c r="J19" s="1" t="s">
        <v>320</v>
      </c>
      <c r="K19" s="1"/>
      <c r="L19" s="1" t="s">
        <v>320</v>
      </c>
      <c r="M19" s="1" t="s">
        <v>320</v>
      </c>
      <c r="N19" s="1" t="s">
        <v>320</v>
      </c>
      <c r="O19" s="1" t="s">
        <v>320</v>
      </c>
      <c r="P19" s="1" t="s">
        <v>320</v>
      </c>
      <c r="Q19" s="1" t="s">
        <v>320</v>
      </c>
      <c r="R19" s="1" t="s">
        <v>320</v>
      </c>
      <c r="S19" s="1" t="s">
        <v>320</v>
      </c>
      <c r="T19" s="1"/>
      <c r="U19" s="2">
        <f t="shared" si="0"/>
        <v>0</v>
      </c>
      <c r="V19" s="9">
        <f t="shared" si="1"/>
        <v>320</v>
      </c>
      <c r="W19" s="38">
        <v>0.061643518518518514</v>
      </c>
      <c r="X19" s="39">
        <v>11</v>
      </c>
      <c r="Y19" s="42"/>
      <c r="Z19" s="12">
        <f t="shared" si="2"/>
        <v>0</v>
      </c>
      <c r="AA19" s="45"/>
    </row>
    <row r="20" spans="1:27" ht="15">
      <c r="A20" s="54">
        <v>14</v>
      </c>
      <c r="B20" s="31">
        <v>118</v>
      </c>
      <c r="C20" s="1" t="str">
        <f>VLOOKUP(B20,Startovka!$A$2:$G$92,4,FALSE)</f>
        <v>Jaroslav Falta</v>
      </c>
      <c r="D20" s="2"/>
      <c r="E20" s="2" t="str">
        <f>VLOOKUP(B20,Startovka!$A$2:$G$92,7,FALSE)</f>
        <v>M2</v>
      </c>
      <c r="F20" s="1" t="s">
        <v>320</v>
      </c>
      <c r="G20" s="1" t="s">
        <v>320</v>
      </c>
      <c r="H20" s="1" t="s">
        <v>320</v>
      </c>
      <c r="I20" s="1" t="s">
        <v>320</v>
      </c>
      <c r="J20" s="1" t="s">
        <v>320</v>
      </c>
      <c r="K20" s="1" t="s">
        <v>320</v>
      </c>
      <c r="L20" s="1" t="s">
        <v>320</v>
      </c>
      <c r="M20" s="1" t="s">
        <v>320</v>
      </c>
      <c r="N20" s="1" t="s">
        <v>320</v>
      </c>
      <c r="O20" s="1" t="s">
        <v>320</v>
      </c>
      <c r="P20" s="1" t="s">
        <v>320</v>
      </c>
      <c r="Q20" s="1" t="s">
        <v>320</v>
      </c>
      <c r="R20" s="1"/>
      <c r="S20" s="1"/>
      <c r="T20" s="1"/>
      <c r="U20" s="2">
        <f t="shared" si="0"/>
        <v>19</v>
      </c>
      <c r="V20" s="9">
        <f t="shared" si="1"/>
        <v>311</v>
      </c>
      <c r="W20" s="38">
        <v>0.0685763888888889</v>
      </c>
      <c r="X20" s="39">
        <v>2</v>
      </c>
      <c r="Y20" s="42"/>
      <c r="Z20" s="12">
        <f t="shared" si="2"/>
        <v>8</v>
      </c>
      <c r="AA20" s="45"/>
    </row>
    <row r="21" spans="1:27" ht="15">
      <c r="A21" s="54">
        <v>15</v>
      </c>
      <c r="B21" s="31">
        <v>96</v>
      </c>
      <c r="C21" s="1" t="str">
        <f>VLOOKUP(B21,Startovka!$A$2:$G$92,4,FALSE)</f>
        <v>Petr Pruner</v>
      </c>
      <c r="D21" s="2" t="str">
        <f>VLOOKUP(B21,Startovka!$A$2:$G$92,5,FALSE)</f>
        <v>Ekonom Praha outdoor</v>
      </c>
      <c r="E21" s="2" t="str">
        <f>VLOOKUP(B21,Startovka!$A$2:$G$92,7,FALSE)</f>
        <v>M1</v>
      </c>
      <c r="F21" s="1" t="s">
        <v>320</v>
      </c>
      <c r="G21" s="1" t="s">
        <v>320</v>
      </c>
      <c r="H21" s="1"/>
      <c r="I21" s="1"/>
      <c r="J21" s="1" t="s">
        <v>320</v>
      </c>
      <c r="K21" s="1"/>
      <c r="L21" s="1" t="s">
        <v>320</v>
      </c>
      <c r="M21" s="1" t="s">
        <v>320</v>
      </c>
      <c r="N21" s="1" t="s">
        <v>320</v>
      </c>
      <c r="O21" s="1" t="s">
        <v>320</v>
      </c>
      <c r="P21" s="1" t="s">
        <v>320</v>
      </c>
      <c r="Q21" s="1" t="s">
        <v>320</v>
      </c>
      <c r="R21" s="1" t="s">
        <v>320</v>
      </c>
      <c r="S21" s="1" t="s">
        <v>320</v>
      </c>
      <c r="T21" s="1">
        <v>20</v>
      </c>
      <c r="U21" s="2">
        <f t="shared" si="0"/>
        <v>0</v>
      </c>
      <c r="V21" s="9">
        <f t="shared" si="1"/>
        <v>310</v>
      </c>
      <c r="W21" s="38">
        <v>0.06221064814814815</v>
      </c>
      <c r="X21" s="39">
        <v>12</v>
      </c>
      <c r="Y21" s="42"/>
      <c r="Z21" s="12">
        <f t="shared" si="2"/>
        <v>0</v>
      </c>
      <c r="AA21" s="45"/>
    </row>
    <row r="22" spans="1:27" ht="15">
      <c r="A22" s="54">
        <v>16</v>
      </c>
      <c r="B22" s="31">
        <v>1</v>
      </c>
      <c r="C22" s="1" t="str">
        <f>VLOOKUP(B22,Startovka!$A$2:$G$92,4,FALSE)</f>
        <v>Jaroslav Pros</v>
      </c>
      <c r="D22" s="2" t="str">
        <f>VLOOKUP(B22,Startovka!$A$2:$G$92,5,FALSE)</f>
        <v>Prosport</v>
      </c>
      <c r="E22" s="2" t="str">
        <f>VLOOKUP(B22,Startovka!$A$2:$G$92,7,FALSE)</f>
        <v>M1</v>
      </c>
      <c r="F22" s="1" t="s">
        <v>320</v>
      </c>
      <c r="G22" s="1" t="s">
        <v>320</v>
      </c>
      <c r="H22" s="1" t="s">
        <v>320</v>
      </c>
      <c r="I22" s="1" t="s">
        <v>320</v>
      </c>
      <c r="J22" s="1" t="s">
        <v>320</v>
      </c>
      <c r="K22" s="1" t="s">
        <v>320</v>
      </c>
      <c r="L22" s="1" t="s">
        <v>320</v>
      </c>
      <c r="M22" s="1" t="s">
        <v>320</v>
      </c>
      <c r="N22" s="1" t="s">
        <v>320</v>
      </c>
      <c r="O22" s="1" t="s">
        <v>320</v>
      </c>
      <c r="P22" s="1" t="s">
        <v>320</v>
      </c>
      <c r="Q22" s="1" t="s">
        <v>320</v>
      </c>
      <c r="R22" s="1" t="s">
        <v>320</v>
      </c>
      <c r="S22" s="1" t="s">
        <v>320</v>
      </c>
      <c r="T22" s="1">
        <v>14</v>
      </c>
      <c r="U22" s="2">
        <f t="shared" si="0"/>
        <v>74</v>
      </c>
      <c r="V22" s="9">
        <f t="shared" si="1"/>
        <v>310</v>
      </c>
      <c r="W22" s="38">
        <v>0.0720275462962963</v>
      </c>
      <c r="X22" s="39">
        <v>13</v>
      </c>
      <c r="Y22" s="42"/>
      <c r="Z22" s="12">
        <f t="shared" si="2"/>
        <v>13</v>
      </c>
      <c r="AA22" s="45"/>
    </row>
    <row r="23" spans="1:27" ht="15">
      <c r="A23" s="54">
        <v>17</v>
      </c>
      <c r="B23" s="31">
        <v>119</v>
      </c>
      <c r="C23" s="1" t="str">
        <f>VLOOKUP(B23,Startovka!$A$2:$G$92,4,FALSE)</f>
        <v>Tomáš Repák</v>
      </c>
      <c r="D23" s="2" t="str">
        <f>VLOOKUP(B23,Startovka!$A$2:$G$92,5,FALSE)</f>
        <v>RCTM-Rychlé šípy</v>
      </c>
      <c r="E23" s="2" t="str">
        <f>VLOOKUP(B23,Startovka!$A$2:$G$92,7,FALSE)</f>
        <v>M1</v>
      </c>
      <c r="F23" s="1" t="s">
        <v>320</v>
      </c>
      <c r="G23" s="1" t="s">
        <v>320</v>
      </c>
      <c r="H23" s="1"/>
      <c r="I23" s="1" t="s">
        <v>320</v>
      </c>
      <c r="J23" s="1" t="s">
        <v>320</v>
      </c>
      <c r="K23" s="1" t="s">
        <v>320</v>
      </c>
      <c r="L23" s="1" t="s">
        <v>320</v>
      </c>
      <c r="M23" s="1" t="s">
        <v>320</v>
      </c>
      <c r="N23" s="1" t="s">
        <v>320</v>
      </c>
      <c r="O23" s="1" t="s">
        <v>320</v>
      </c>
      <c r="P23" s="1" t="s">
        <v>320</v>
      </c>
      <c r="Q23" s="1" t="s">
        <v>320</v>
      </c>
      <c r="R23" s="1"/>
      <c r="S23" s="1" t="s">
        <v>320</v>
      </c>
      <c r="T23" s="1"/>
      <c r="U23" s="2">
        <f t="shared" si="0"/>
        <v>0</v>
      </c>
      <c r="V23" s="9">
        <f t="shared" si="1"/>
        <v>310</v>
      </c>
      <c r="W23" s="38">
        <v>0.05733796296296296</v>
      </c>
      <c r="X23" s="39">
        <v>14</v>
      </c>
      <c r="Y23" s="42"/>
      <c r="Z23" s="12">
        <f t="shared" si="2"/>
        <v>0</v>
      </c>
      <c r="AA23" s="45"/>
    </row>
    <row r="24" spans="1:27" ht="15">
      <c r="A24" s="54">
        <v>18</v>
      </c>
      <c r="B24" s="31">
        <v>46</v>
      </c>
      <c r="C24" s="1" t="str">
        <f>VLOOKUP(B24,Startovka!$A$2:$G$92,4,FALSE)</f>
        <v>Petr Frank</v>
      </c>
      <c r="D24" s="2" t="str">
        <f>VLOOKUP(B24,Startovka!$A$2:$G$92,5,FALSE)</f>
        <v>SKAPPA HORKA Říčany</v>
      </c>
      <c r="E24" s="2" t="str">
        <f>VLOOKUP(B24,Startovka!$A$2:$G$92,7,FALSE)</f>
        <v>M1</v>
      </c>
      <c r="F24" s="1"/>
      <c r="G24" s="1" t="s">
        <v>320</v>
      </c>
      <c r="H24" s="1" t="s">
        <v>320</v>
      </c>
      <c r="I24" s="1" t="s">
        <v>320</v>
      </c>
      <c r="J24" s="1" t="s">
        <v>320</v>
      </c>
      <c r="K24" s="1" t="s">
        <v>320</v>
      </c>
      <c r="L24" s="1" t="s">
        <v>320</v>
      </c>
      <c r="M24" s="1" t="s">
        <v>320</v>
      </c>
      <c r="N24" s="1" t="s">
        <v>320</v>
      </c>
      <c r="O24" s="1"/>
      <c r="P24" s="1" t="s">
        <v>320</v>
      </c>
      <c r="Q24" s="1" t="s">
        <v>320</v>
      </c>
      <c r="R24" s="1" t="s">
        <v>320</v>
      </c>
      <c r="S24" s="1"/>
      <c r="T24" s="1"/>
      <c r="U24" s="2">
        <f t="shared" si="0"/>
        <v>4</v>
      </c>
      <c r="V24" s="9">
        <f t="shared" si="1"/>
        <v>306</v>
      </c>
      <c r="W24" s="38">
        <v>0.0641550925925926</v>
      </c>
      <c r="X24" s="39">
        <v>15</v>
      </c>
      <c r="Y24" s="42"/>
      <c r="Z24" s="12">
        <f t="shared" si="2"/>
        <v>2</v>
      </c>
      <c r="AA24" s="45"/>
    </row>
    <row r="25" spans="1:27" ht="15">
      <c r="A25" s="54">
        <v>19</v>
      </c>
      <c r="B25" s="31">
        <v>78</v>
      </c>
      <c r="C25" s="1" t="str">
        <f>VLOOKUP(B25,Startovka!$A$2:$G$92,4,FALSE)</f>
        <v>David Janda</v>
      </c>
      <c r="D25" s="2" t="str">
        <f>VLOOKUP(B25,Startovka!$A$2:$G$92,5,FALSE)</f>
        <v>Praha</v>
      </c>
      <c r="E25" s="2" t="str">
        <f>VLOOKUP(B25,Startovka!$A$2:$G$92,7,FALSE)</f>
        <v>M1</v>
      </c>
      <c r="F25" s="1"/>
      <c r="G25" s="1" t="s">
        <v>320</v>
      </c>
      <c r="H25" s="1" t="s">
        <v>320</v>
      </c>
      <c r="I25" s="1" t="s">
        <v>320</v>
      </c>
      <c r="J25" s="1" t="s">
        <v>320</v>
      </c>
      <c r="K25" s="1" t="s">
        <v>320</v>
      </c>
      <c r="L25" s="1" t="s">
        <v>320</v>
      </c>
      <c r="M25" s="1" t="s">
        <v>320</v>
      </c>
      <c r="N25" s="1"/>
      <c r="O25" s="1" t="s">
        <v>320</v>
      </c>
      <c r="P25" s="1" t="s">
        <v>320</v>
      </c>
      <c r="Q25" s="1" t="s">
        <v>320</v>
      </c>
      <c r="R25" s="1" t="s">
        <v>320</v>
      </c>
      <c r="S25" s="1" t="s">
        <v>320</v>
      </c>
      <c r="T25" s="1">
        <v>4</v>
      </c>
      <c r="U25" s="2">
        <f t="shared" si="0"/>
        <v>0</v>
      </c>
      <c r="V25" s="9">
        <f t="shared" si="1"/>
        <v>304</v>
      </c>
      <c r="W25" s="38">
        <v>0.060787037037037035</v>
      </c>
      <c r="X25" s="39">
        <v>16</v>
      </c>
      <c r="Y25" s="42"/>
      <c r="Z25" s="12">
        <f t="shared" si="2"/>
        <v>0</v>
      </c>
      <c r="AA25" s="45"/>
    </row>
    <row r="26" spans="1:27" ht="15">
      <c r="A26" s="54">
        <v>20</v>
      </c>
      <c r="B26" s="31">
        <v>75</v>
      </c>
      <c r="C26" s="1" t="str">
        <f>VLOOKUP(B26,Startovka!$A$2:$G$92,4,FALSE)</f>
        <v>Pavel Siegl</v>
      </c>
      <c r="D26" s="2" t="str">
        <f>VLOOKUP(B26,Startovka!$A$2:$G$92,5,FALSE)</f>
        <v>ŠSK Újezd nad Lesy</v>
      </c>
      <c r="E26" s="2" t="str">
        <f>VLOOKUP(B26,Startovka!$A$2:$G$92,7,FALSE)</f>
        <v>M0</v>
      </c>
      <c r="F26" s="1" t="s">
        <v>320</v>
      </c>
      <c r="G26" s="1" t="s">
        <v>320</v>
      </c>
      <c r="H26" s="1" t="s">
        <v>320</v>
      </c>
      <c r="I26" s="1" t="s">
        <v>320</v>
      </c>
      <c r="J26" s="1" t="s">
        <v>320</v>
      </c>
      <c r="K26" s="1" t="s">
        <v>320</v>
      </c>
      <c r="L26" s="1" t="s">
        <v>320</v>
      </c>
      <c r="M26" s="1" t="s">
        <v>320</v>
      </c>
      <c r="N26" s="1"/>
      <c r="O26" s="1" t="s">
        <v>320</v>
      </c>
      <c r="P26" s="1" t="s">
        <v>320</v>
      </c>
      <c r="Q26" s="1" t="s">
        <v>320</v>
      </c>
      <c r="R26" s="1"/>
      <c r="S26" s="1" t="s">
        <v>320</v>
      </c>
      <c r="T26" s="1"/>
      <c r="U26" s="2">
        <f t="shared" si="0"/>
        <v>0</v>
      </c>
      <c r="V26" s="9">
        <f t="shared" si="1"/>
        <v>300</v>
      </c>
      <c r="W26" s="38">
        <v>0.06163194444444445</v>
      </c>
      <c r="X26" s="39">
        <v>1</v>
      </c>
      <c r="Y26" s="42"/>
      <c r="Z26" s="12">
        <f t="shared" si="2"/>
        <v>0</v>
      </c>
      <c r="AA26" s="45"/>
    </row>
    <row r="27" spans="1:27" ht="15">
      <c r="A27" s="54">
        <v>21</v>
      </c>
      <c r="B27" s="31">
        <v>35</v>
      </c>
      <c r="C27" s="1" t="str">
        <f>VLOOKUP(B27,Startovka!$A$2:$G$92,4,FALSE)</f>
        <v>Radek Netušil</v>
      </c>
      <c r="D27" s="2" t="str">
        <f>VLOOKUP(B27,Startovka!$A$2:$G$92,5,FALSE)</f>
        <v>C.K. Úvaly</v>
      </c>
      <c r="E27" s="2" t="str">
        <f>VLOOKUP(B27,Startovka!$A$2:$G$92,7,FALSE)</f>
        <v>M1</v>
      </c>
      <c r="F27" s="1" t="s">
        <v>320</v>
      </c>
      <c r="G27" s="1" t="s">
        <v>320</v>
      </c>
      <c r="H27" s="1"/>
      <c r="I27" s="1"/>
      <c r="J27" s="1" t="s">
        <v>320</v>
      </c>
      <c r="K27" s="1" t="s">
        <v>320</v>
      </c>
      <c r="L27" s="1" t="s">
        <v>320</v>
      </c>
      <c r="M27" s="1" t="s">
        <v>320</v>
      </c>
      <c r="N27" s="1" t="s">
        <v>320</v>
      </c>
      <c r="O27" s="1" t="s">
        <v>320</v>
      </c>
      <c r="P27" s="1" t="s">
        <v>320</v>
      </c>
      <c r="Q27" s="1" t="s">
        <v>320</v>
      </c>
      <c r="R27" s="1" t="s">
        <v>320</v>
      </c>
      <c r="S27" s="1" t="s">
        <v>320</v>
      </c>
      <c r="T27" s="1"/>
      <c r="U27" s="2">
        <f t="shared" si="0"/>
        <v>0</v>
      </c>
      <c r="V27" s="9">
        <f t="shared" si="1"/>
        <v>300</v>
      </c>
      <c r="W27" s="38">
        <v>0.0590322337962963</v>
      </c>
      <c r="X27" s="39">
        <v>17</v>
      </c>
      <c r="Y27" s="42"/>
      <c r="Z27" s="12">
        <f t="shared" si="2"/>
        <v>0</v>
      </c>
      <c r="AA27" s="45"/>
    </row>
    <row r="28" spans="1:27" ht="15">
      <c r="A28" s="54">
        <v>22</v>
      </c>
      <c r="B28" s="31">
        <v>76</v>
      </c>
      <c r="C28" s="1" t="str">
        <f>VLOOKUP(B28,Startovka!$A$2:$G$92,4,FALSE)</f>
        <v>Jiří Siegl</v>
      </c>
      <c r="D28" s="2" t="str">
        <f>VLOOKUP(B28,Startovka!$A$2:$G$92,5,FALSE)</f>
        <v>ŠSK Újezd nad Lesy</v>
      </c>
      <c r="E28" s="2" t="str">
        <f>VLOOKUP(B28,Startovka!$A$2:$G$92,7,FALSE)</f>
        <v>M2</v>
      </c>
      <c r="F28" s="1" t="s">
        <v>320</v>
      </c>
      <c r="G28" s="1" t="s">
        <v>320</v>
      </c>
      <c r="H28" s="1" t="s">
        <v>320</v>
      </c>
      <c r="I28" s="1" t="s">
        <v>320</v>
      </c>
      <c r="J28" s="1" t="s">
        <v>320</v>
      </c>
      <c r="K28" s="1" t="s">
        <v>320</v>
      </c>
      <c r="L28" s="1" t="s">
        <v>320</v>
      </c>
      <c r="M28" s="1" t="s">
        <v>320</v>
      </c>
      <c r="N28" s="1"/>
      <c r="O28" s="1" t="s">
        <v>320</v>
      </c>
      <c r="P28" s="1" t="s">
        <v>320</v>
      </c>
      <c r="Q28" s="1" t="s">
        <v>320</v>
      </c>
      <c r="R28" s="1"/>
      <c r="S28" s="1" t="s">
        <v>320</v>
      </c>
      <c r="T28" s="1"/>
      <c r="U28" s="2">
        <f t="shared" si="0"/>
        <v>0</v>
      </c>
      <c r="V28" s="9">
        <f t="shared" si="1"/>
        <v>300</v>
      </c>
      <c r="W28" s="38">
        <v>0.06160879629629629</v>
      </c>
      <c r="X28" s="39">
        <v>3</v>
      </c>
      <c r="Y28" s="42"/>
      <c r="Z28" s="12">
        <f t="shared" si="2"/>
        <v>0</v>
      </c>
      <c r="AA28" s="45"/>
    </row>
    <row r="29" spans="1:27" ht="15">
      <c r="A29" s="54">
        <v>23</v>
      </c>
      <c r="B29" s="31">
        <v>54</v>
      </c>
      <c r="C29" s="1" t="str">
        <f>VLOOKUP(B29,Startovka!$A$2:$G$92,4,FALSE)</f>
        <v>Václav Šuser</v>
      </c>
      <c r="D29" s="2" t="str">
        <f>VLOOKUP(B29,Startovka!$A$2:$G$92,5,FALSE)</f>
        <v>Bike Team Kralupy - Eurobike Praha</v>
      </c>
      <c r="E29" s="2" t="str">
        <f>VLOOKUP(B29,Startovka!$A$2:$G$92,7,FALSE)</f>
        <v>M1</v>
      </c>
      <c r="F29" s="1" t="s">
        <v>320</v>
      </c>
      <c r="G29" s="1"/>
      <c r="H29" s="1"/>
      <c r="I29" s="1" t="s">
        <v>320</v>
      </c>
      <c r="J29" s="1" t="s">
        <v>320</v>
      </c>
      <c r="K29" s="1" t="s">
        <v>320</v>
      </c>
      <c r="L29" s="1" t="s">
        <v>320</v>
      </c>
      <c r="M29" s="1" t="s">
        <v>320</v>
      </c>
      <c r="N29" s="1" t="s">
        <v>320</v>
      </c>
      <c r="O29" s="1" t="s">
        <v>320</v>
      </c>
      <c r="P29" s="1" t="s">
        <v>320</v>
      </c>
      <c r="Q29" s="1" t="s">
        <v>320</v>
      </c>
      <c r="R29" s="1" t="s">
        <v>320</v>
      </c>
      <c r="S29" s="1" t="s">
        <v>320</v>
      </c>
      <c r="T29" s="1"/>
      <c r="U29" s="2">
        <f t="shared" si="0"/>
        <v>0</v>
      </c>
      <c r="V29" s="9">
        <f t="shared" si="1"/>
        <v>300</v>
      </c>
      <c r="W29" s="38">
        <v>0.060231481481481476</v>
      </c>
      <c r="X29" s="39">
        <v>19</v>
      </c>
      <c r="Y29" s="42"/>
      <c r="Z29" s="12">
        <f t="shared" si="2"/>
        <v>0</v>
      </c>
      <c r="AA29" s="45"/>
    </row>
    <row r="30" spans="1:27" ht="15">
      <c r="A30" s="54">
        <v>24</v>
      </c>
      <c r="B30" s="31">
        <v>111</v>
      </c>
      <c r="C30" s="1" t="str">
        <f>VLOOKUP(B30,Startovka!$A$2:$G$92,4,FALSE)</f>
        <v>Jan Klečka</v>
      </c>
      <c r="D30" s="2" t="str">
        <f>VLOOKUP(B30,Startovka!$A$2:$G$92,5,FALSE)</f>
        <v>Praha</v>
      </c>
      <c r="E30" s="2" t="str">
        <f>VLOOKUP(B30,Startovka!$A$2:$G$92,7,FALSE)</f>
        <v>M1</v>
      </c>
      <c r="F30" s="1" t="s">
        <v>320</v>
      </c>
      <c r="G30" s="1" t="s">
        <v>320</v>
      </c>
      <c r="H30" s="1" t="s">
        <v>320</v>
      </c>
      <c r="I30" s="1" t="s">
        <v>320</v>
      </c>
      <c r="J30" s="1" t="s">
        <v>320</v>
      </c>
      <c r="K30" s="1" t="s">
        <v>320</v>
      </c>
      <c r="L30" s="1" t="s">
        <v>320</v>
      </c>
      <c r="M30" s="1" t="s">
        <v>320</v>
      </c>
      <c r="N30" s="1"/>
      <c r="O30" s="1" t="s">
        <v>320</v>
      </c>
      <c r="P30" s="1" t="s">
        <v>320</v>
      </c>
      <c r="Q30" s="1" t="s">
        <v>320</v>
      </c>
      <c r="R30" s="1"/>
      <c r="S30" s="1" t="s">
        <v>320</v>
      </c>
      <c r="T30" s="1"/>
      <c r="U30" s="2">
        <f t="shared" si="0"/>
        <v>0</v>
      </c>
      <c r="V30" s="9">
        <f t="shared" si="1"/>
        <v>300</v>
      </c>
      <c r="W30" s="38">
        <v>0.058460648148148144</v>
      </c>
      <c r="X30" s="39">
        <v>18</v>
      </c>
      <c r="Y30" s="42"/>
      <c r="Z30" s="12">
        <f t="shared" si="2"/>
        <v>0</v>
      </c>
      <c r="AA30" s="45"/>
    </row>
    <row r="31" spans="1:27" ht="15">
      <c r="A31" s="54">
        <v>25</v>
      </c>
      <c r="B31" s="31">
        <v>61</v>
      </c>
      <c r="C31" s="1" t="str">
        <f>VLOOKUP(B31,Startovka!$A$2:$G$92,4,FALSE)</f>
        <v>Milan Prekschl</v>
      </c>
      <c r="D31" s="2" t="str">
        <f>VLOOKUP(B31,Startovka!$A$2:$G$92,5,FALSE)</f>
        <v>Nehvizdy</v>
      </c>
      <c r="E31" s="2" t="str">
        <f>VLOOKUP(B31,Startovka!$A$2:$G$92,7,FALSE)</f>
        <v>M2</v>
      </c>
      <c r="F31" s="1" t="s">
        <v>0</v>
      </c>
      <c r="G31" s="1" t="s">
        <v>0</v>
      </c>
      <c r="H31" s="1" t="s">
        <v>0</v>
      </c>
      <c r="I31" s="1" t="s">
        <v>0</v>
      </c>
      <c r="J31" s="1" t="s">
        <v>0</v>
      </c>
      <c r="K31" s="1" t="s">
        <v>0</v>
      </c>
      <c r="L31" s="1" t="s">
        <v>0</v>
      </c>
      <c r="M31" s="1" t="s">
        <v>0</v>
      </c>
      <c r="N31" s="1"/>
      <c r="O31" s="1" t="s">
        <v>0</v>
      </c>
      <c r="P31" s="1"/>
      <c r="Q31" s="1" t="s">
        <v>0</v>
      </c>
      <c r="R31" s="1" t="s">
        <v>0</v>
      </c>
      <c r="S31" s="1" t="s">
        <v>0</v>
      </c>
      <c r="T31" s="1"/>
      <c r="U31" s="2">
        <f t="shared" si="0"/>
        <v>0</v>
      </c>
      <c r="V31" s="9">
        <f t="shared" si="1"/>
        <v>290</v>
      </c>
      <c r="W31" s="38">
        <v>0.05293981481481482</v>
      </c>
      <c r="X31" s="39">
        <v>4</v>
      </c>
      <c r="Y31" s="42"/>
      <c r="Z31" s="12">
        <f t="shared" si="2"/>
        <v>0</v>
      </c>
      <c r="AA31" s="45"/>
    </row>
    <row r="32" spans="1:27" ht="15">
      <c r="A32" s="54">
        <v>26</v>
      </c>
      <c r="B32" s="31">
        <v>13</v>
      </c>
      <c r="C32" s="1" t="str">
        <f>VLOOKUP(B32,Startovka!$A$2:$G$92,4,FALSE)</f>
        <v>Jiří Janda</v>
      </c>
      <c r="D32" s="2" t="str">
        <f>VLOOKUP(B32,Startovka!$A$2:$G$92,5,FALSE)</f>
        <v>Vinohradské Šlapky</v>
      </c>
      <c r="E32" s="2" t="str">
        <f>VLOOKUP(B32,Startovka!$A$2:$G$92,7,FALSE)</f>
        <v>M1</v>
      </c>
      <c r="F32" s="1" t="s">
        <v>320</v>
      </c>
      <c r="G32" s="1"/>
      <c r="H32" s="1"/>
      <c r="I32" s="1" t="s">
        <v>320</v>
      </c>
      <c r="J32" s="1" t="s">
        <v>320</v>
      </c>
      <c r="K32" s="1"/>
      <c r="L32" s="1" t="s">
        <v>320</v>
      </c>
      <c r="M32" s="1" t="s">
        <v>320</v>
      </c>
      <c r="N32" s="1" t="s">
        <v>320</v>
      </c>
      <c r="O32" s="1" t="s">
        <v>320</v>
      </c>
      <c r="P32" s="1" t="s">
        <v>320</v>
      </c>
      <c r="Q32" s="1" t="s">
        <v>320</v>
      </c>
      <c r="R32" s="1" t="s">
        <v>320</v>
      </c>
      <c r="S32" s="1" t="s">
        <v>320</v>
      </c>
      <c r="T32" s="1"/>
      <c r="U32" s="2">
        <f t="shared" si="0"/>
        <v>4</v>
      </c>
      <c r="V32" s="9">
        <f t="shared" si="1"/>
        <v>286</v>
      </c>
      <c r="W32" s="38">
        <v>0.0641368981481481</v>
      </c>
      <c r="X32" s="39">
        <v>20</v>
      </c>
      <c r="Y32" s="42"/>
      <c r="Z32" s="12">
        <f t="shared" si="2"/>
        <v>2</v>
      </c>
      <c r="AA32" s="45"/>
    </row>
    <row r="33" spans="1:27" ht="15">
      <c r="A33" s="54">
        <v>27</v>
      </c>
      <c r="B33" s="31">
        <v>6</v>
      </c>
      <c r="C33" s="1" t="str">
        <f>VLOOKUP(B33,Startovka!$A$2:$G$92,4,FALSE)</f>
        <v>Zbyněk Doležal</v>
      </c>
      <c r="D33" s="2" t="str">
        <f>VLOOKUP(B33,Startovka!$A$2:$G$92,5,FALSE)</f>
        <v>Přehvozdí</v>
      </c>
      <c r="E33" s="2" t="str">
        <f>VLOOKUP(B33,Startovka!$A$2:$G$92,7,FALSE)</f>
        <v>M2</v>
      </c>
      <c r="F33" s="1"/>
      <c r="G33" s="1"/>
      <c r="H33" s="1"/>
      <c r="I33" s="1" t="s">
        <v>320</v>
      </c>
      <c r="J33" s="1" t="s">
        <v>320</v>
      </c>
      <c r="K33" s="1" t="s">
        <v>320</v>
      </c>
      <c r="L33" s="1" t="s">
        <v>320</v>
      </c>
      <c r="M33" s="1" t="s">
        <v>320</v>
      </c>
      <c r="N33" s="1" t="s">
        <v>320</v>
      </c>
      <c r="O33" s="1" t="s">
        <v>320</v>
      </c>
      <c r="P33" s="1" t="s">
        <v>320</v>
      </c>
      <c r="Q33" s="1" t="s">
        <v>320</v>
      </c>
      <c r="R33" s="1" t="s">
        <v>320</v>
      </c>
      <c r="S33" s="1" t="s">
        <v>320</v>
      </c>
      <c r="T33" s="1"/>
      <c r="U33" s="2">
        <f t="shared" si="0"/>
        <v>0</v>
      </c>
      <c r="V33" s="9">
        <f t="shared" si="1"/>
        <v>280</v>
      </c>
      <c r="W33" s="38">
        <v>0.0605505324074074</v>
      </c>
      <c r="X33" s="39">
        <v>5</v>
      </c>
      <c r="Y33" s="42"/>
      <c r="Z33" s="12">
        <f t="shared" si="2"/>
        <v>0</v>
      </c>
      <c r="AA33" s="45"/>
    </row>
    <row r="34" spans="1:27" ht="15">
      <c r="A34" s="54">
        <v>28</v>
      </c>
      <c r="B34" s="31">
        <v>5</v>
      </c>
      <c r="C34" s="1" t="str">
        <f>VLOOKUP(B34,Startovka!$A$2:$G$92,4,FALSE)</f>
        <v>Ferdinand  Polák</v>
      </c>
      <c r="D34" s="2" t="str">
        <f>VLOOKUP(B34,Startovka!$A$2:$G$92,5,FALSE)</f>
        <v>Procare Medical</v>
      </c>
      <c r="E34" s="2" t="str">
        <f>VLOOKUP(B34,Startovka!$A$2:$G$92,7,FALSE)</f>
        <v>M1</v>
      </c>
      <c r="F34" s="1" t="s">
        <v>320</v>
      </c>
      <c r="G34" s="1" t="s">
        <v>320</v>
      </c>
      <c r="H34" s="1" t="s">
        <v>320</v>
      </c>
      <c r="I34" s="1" t="s">
        <v>320</v>
      </c>
      <c r="J34" s="1" t="s">
        <v>320</v>
      </c>
      <c r="K34" s="1" t="s">
        <v>320</v>
      </c>
      <c r="L34" s="1"/>
      <c r="M34" s="1"/>
      <c r="N34" s="1"/>
      <c r="O34" s="1" t="s">
        <v>320</v>
      </c>
      <c r="P34" s="1" t="s">
        <v>320</v>
      </c>
      <c r="Q34" s="1" t="s">
        <v>320</v>
      </c>
      <c r="R34" s="1" t="s">
        <v>320</v>
      </c>
      <c r="S34" s="1" t="s">
        <v>320</v>
      </c>
      <c r="T34" s="1">
        <v>6</v>
      </c>
      <c r="U34" s="2">
        <f t="shared" si="0"/>
        <v>0</v>
      </c>
      <c r="V34" s="9">
        <f t="shared" si="1"/>
        <v>276</v>
      </c>
      <c r="W34" s="38">
        <v>0.061437962962963</v>
      </c>
      <c r="X34" s="39">
        <v>21</v>
      </c>
      <c r="Y34" s="42"/>
      <c r="Z34" s="12">
        <f t="shared" si="2"/>
        <v>0</v>
      </c>
      <c r="AA34" s="45"/>
    </row>
    <row r="35" spans="1:27" ht="15">
      <c r="A35" s="54">
        <v>29</v>
      </c>
      <c r="B35" s="31">
        <v>10</v>
      </c>
      <c r="C35" s="1" t="str">
        <f>VLOOKUP(B35,Startovka!$A$2:$G$92,4,FALSE)</f>
        <v>Zdeněk Šimůnek</v>
      </c>
      <c r="D35" s="2" t="str">
        <f>VLOOKUP(B35,Startovka!$A$2:$G$92,5,FALSE)</f>
        <v>Tuchoraz</v>
      </c>
      <c r="E35" s="2" t="str">
        <f>VLOOKUP(B35,Startovka!$A$2:$G$92,7,FALSE)</f>
        <v>M2</v>
      </c>
      <c r="F35" s="1"/>
      <c r="G35" s="1"/>
      <c r="H35" s="1"/>
      <c r="I35" s="1" t="s">
        <v>320</v>
      </c>
      <c r="J35" s="1" t="s">
        <v>320</v>
      </c>
      <c r="K35" s="1" t="s">
        <v>320</v>
      </c>
      <c r="L35" s="1" t="s">
        <v>320</v>
      </c>
      <c r="M35" s="1" t="s">
        <v>320</v>
      </c>
      <c r="N35" s="1" t="s">
        <v>320</v>
      </c>
      <c r="O35" s="1" t="s">
        <v>320</v>
      </c>
      <c r="P35" s="1" t="s">
        <v>320</v>
      </c>
      <c r="Q35" s="1" t="s">
        <v>320</v>
      </c>
      <c r="R35" s="1" t="s">
        <v>320</v>
      </c>
      <c r="S35" s="1" t="s">
        <v>320</v>
      </c>
      <c r="T35" s="1"/>
      <c r="U35" s="2">
        <f t="shared" si="0"/>
        <v>6</v>
      </c>
      <c r="V35" s="9">
        <f t="shared" si="1"/>
        <v>274</v>
      </c>
      <c r="W35" s="38">
        <v>0.0645956944444444</v>
      </c>
      <c r="X35" s="39">
        <v>6</v>
      </c>
      <c r="Y35" s="42"/>
      <c r="Z35" s="12">
        <f t="shared" si="2"/>
        <v>3</v>
      </c>
      <c r="AA35" s="45"/>
    </row>
    <row r="36" spans="1:27" ht="15">
      <c r="A36" s="54">
        <v>30</v>
      </c>
      <c r="B36" s="31">
        <v>116</v>
      </c>
      <c r="C36" s="1" t="str">
        <f>VLOOKUP(B36,Startovka!$A$2:$G$92,4,FALSE)</f>
        <v>Jakub Čermák</v>
      </c>
      <c r="D36" s="2" t="str">
        <f>VLOOKUP(B36,Startovka!$A$2:$G$92,5,FALSE)</f>
        <v>Tri-ski Horní Počernice</v>
      </c>
      <c r="E36" s="2" t="str">
        <f>VLOOKUP(B36,Startovka!$A$2:$G$92,7,FALSE)</f>
        <v>M0</v>
      </c>
      <c r="F36" s="1" t="s">
        <v>320</v>
      </c>
      <c r="G36" s="1"/>
      <c r="H36" s="1"/>
      <c r="I36" s="1"/>
      <c r="J36" s="1" t="s">
        <v>320</v>
      </c>
      <c r="K36" s="1" t="s">
        <v>320</v>
      </c>
      <c r="L36" s="1" t="s">
        <v>320</v>
      </c>
      <c r="M36" s="1" t="s">
        <v>320</v>
      </c>
      <c r="N36" s="1" t="s">
        <v>320</v>
      </c>
      <c r="O36" s="1" t="s">
        <v>320</v>
      </c>
      <c r="P36" s="1" t="s">
        <v>320</v>
      </c>
      <c r="Q36" s="1" t="s">
        <v>320</v>
      </c>
      <c r="R36" s="1" t="s">
        <v>320</v>
      </c>
      <c r="S36" s="1" t="s">
        <v>320</v>
      </c>
      <c r="T36" s="1"/>
      <c r="U36" s="2">
        <f t="shared" si="0"/>
        <v>0</v>
      </c>
      <c r="V36" s="9">
        <f t="shared" si="1"/>
        <v>270</v>
      </c>
      <c r="W36" s="38">
        <v>0.06127314814814815</v>
      </c>
      <c r="X36" s="39">
        <v>2</v>
      </c>
      <c r="Y36" s="42"/>
      <c r="Z36" s="12">
        <f t="shared" si="2"/>
        <v>0</v>
      </c>
      <c r="AA36" s="45"/>
    </row>
    <row r="37" spans="1:27" ht="15">
      <c r="A37" s="54">
        <v>31</v>
      </c>
      <c r="B37" s="31">
        <v>32</v>
      </c>
      <c r="C37" s="1" t="str">
        <f>VLOOKUP(B37,Startovka!$A$2:$G$92,4,FALSE)</f>
        <v>Ondřej  Martinovský</v>
      </c>
      <c r="D37" s="2" t="str">
        <f>VLOOKUP(B37,Startovka!$A$2:$G$92,5,FALSE)</f>
        <v>CK Úvaly</v>
      </c>
      <c r="E37" s="2" t="str">
        <f>VLOOKUP(B37,Startovka!$A$2:$G$92,7,FALSE)</f>
        <v>M1</v>
      </c>
      <c r="F37" s="1"/>
      <c r="G37" s="1"/>
      <c r="H37" s="1"/>
      <c r="I37" s="1" t="s">
        <v>320</v>
      </c>
      <c r="J37" s="1"/>
      <c r="K37" s="1" t="s">
        <v>320</v>
      </c>
      <c r="L37" s="1" t="s">
        <v>320</v>
      </c>
      <c r="M37" s="1" t="s">
        <v>320</v>
      </c>
      <c r="N37" s="1" t="s">
        <v>320</v>
      </c>
      <c r="O37" s="1" t="s">
        <v>320</v>
      </c>
      <c r="P37" s="1" t="s">
        <v>320</v>
      </c>
      <c r="Q37" s="1" t="s">
        <v>320</v>
      </c>
      <c r="R37" s="1" t="s">
        <v>320</v>
      </c>
      <c r="S37" s="1" t="s">
        <v>320</v>
      </c>
      <c r="T37" s="1"/>
      <c r="U37" s="2">
        <f t="shared" si="0"/>
        <v>0</v>
      </c>
      <c r="V37" s="9">
        <f t="shared" si="1"/>
        <v>270</v>
      </c>
      <c r="W37" s="38">
        <v>0.0589302199074074</v>
      </c>
      <c r="X37" s="39">
        <v>22</v>
      </c>
      <c r="Y37" s="42"/>
      <c r="Z37" s="12">
        <f t="shared" si="2"/>
        <v>0</v>
      </c>
      <c r="AA37" s="45"/>
    </row>
    <row r="38" spans="1:27" ht="15">
      <c r="A38" s="54">
        <v>32</v>
      </c>
      <c r="B38" s="31">
        <v>19</v>
      </c>
      <c r="C38" s="1" t="str">
        <f>VLOOKUP(B38,Startovka!$A$2:$G$92,4,FALSE)</f>
        <v>Iva Taške</v>
      </c>
      <c r="D38" s="2" t="str">
        <f>VLOOKUP(B38,Startovka!$A$2:$G$92,5,FALSE)</f>
        <v>Újezd -Trosky</v>
      </c>
      <c r="E38" s="2" t="str">
        <f>VLOOKUP(B38,Startovka!$A$2:$G$92,7,FALSE)</f>
        <v>Z1</v>
      </c>
      <c r="F38" s="1" t="s">
        <v>320</v>
      </c>
      <c r="G38" s="1"/>
      <c r="H38" s="1"/>
      <c r="I38" s="1"/>
      <c r="J38" s="1" t="s">
        <v>320</v>
      </c>
      <c r="K38" s="1" t="s">
        <v>320</v>
      </c>
      <c r="L38" s="1" t="s">
        <v>320</v>
      </c>
      <c r="M38" s="1" t="s">
        <v>320</v>
      </c>
      <c r="N38" s="1" t="s">
        <v>320</v>
      </c>
      <c r="O38" s="1" t="s">
        <v>320</v>
      </c>
      <c r="P38" s="1" t="s">
        <v>320</v>
      </c>
      <c r="Q38" s="1" t="s">
        <v>320</v>
      </c>
      <c r="R38" s="1" t="s">
        <v>320</v>
      </c>
      <c r="S38" s="1" t="s">
        <v>320</v>
      </c>
      <c r="T38" s="1"/>
      <c r="U38" s="2">
        <f t="shared" si="0"/>
        <v>0</v>
      </c>
      <c r="V38" s="9">
        <f t="shared" si="1"/>
        <v>270</v>
      </c>
      <c r="W38" s="38">
        <v>0.0607917476851852</v>
      </c>
      <c r="X38" s="39">
        <v>2</v>
      </c>
      <c r="Y38" s="42"/>
      <c r="Z38" s="12">
        <f t="shared" si="2"/>
        <v>0</v>
      </c>
      <c r="AA38" s="45"/>
    </row>
    <row r="39" spans="1:27" ht="15">
      <c r="A39" s="54">
        <v>33</v>
      </c>
      <c r="B39" s="32">
        <v>71</v>
      </c>
      <c r="C39" s="1" t="str">
        <f>VLOOKUP(B39,Startovka!$A$2:$G$92,4,FALSE)</f>
        <v>Kateřina Kulíková</v>
      </c>
      <c r="D39" s="2" t="str">
        <f>VLOOKUP(B39,Startovka!$A$2:$G$92,5,FALSE)</f>
        <v>Újezd - Trosky</v>
      </c>
      <c r="E39" s="2" t="str">
        <f>VLOOKUP(B39,Startovka!$A$2:$G$92,7,FALSE)</f>
        <v>Z1</v>
      </c>
      <c r="F39" s="1" t="s">
        <v>320</v>
      </c>
      <c r="G39" s="1"/>
      <c r="H39" s="1"/>
      <c r="I39" s="1"/>
      <c r="J39" s="1" t="s">
        <v>320</v>
      </c>
      <c r="K39" s="1" t="s">
        <v>320</v>
      </c>
      <c r="L39" s="1" t="s">
        <v>320</v>
      </c>
      <c r="M39" s="1" t="s">
        <v>320</v>
      </c>
      <c r="N39" s="1" t="s">
        <v>320</v>
      </c>
      <c r="O39" s="1" t="s">
        <v>320</v>
      </c>
      <c r="P39" s="1" t="s">
        <v>320</v>
      </c>
      <c r="Q39" s="1" t="s">
        <v>320</v>
      </c>
      <c r="R39" s="1" t="s">
        <v>320</v>
      </c>
      <c r="S39" s="1" t="s">
        <v>320</v>
      </c>
      <c r="T39" s="1"/>
      <c r="U39" s="2">
        <f t="shared" si="0"/>
        <v>0</v>
      </c>
      <c r="V39" s="9">
        <f aca="true" t="shared" si="3" ref="V39:V70">SUM(IF(F39="x",20,0),IF(G39="x",30,0),IF(H39="x",40,0),IF(I39="x",30,0),IF(J39="x",10,0),IF(K39="x",10,0),IF(L39="x",20),IF(M39="x",30,0),IF(N39="x",50,0),IF(O39="x",20),IF(P39="x",30,0),IF(Q39="x",40,0),IF(R39="x",20,0),IF(S39="x",20,0),T39,-U39)</f>
        <v>270</v>
      </c>
      <c r="W39" s="38">
        <v>0.060798611111111116</v>
      </c>
      <c r="X39" s="39">
        <v>3</v>
      </c>
      <c r="Y39" s="43"/>
      <c r="Z39" s="12">
        <f aca="true" t="shared" si="4" ref="Z39:Z70">IF(W39&lt;=$Y$5,0,MINUTE(W39-$Y$5))</f>
        <v>0</v>
      </c>
      <c r="AA39" s="45"/>
    </row>
    <row r="40" spans="1:27" ht="15">
      <c r="A40" s="54">
        <v>34</v>
      </c>
      <c r="B40" s="31">
        <v>131</v>
      </c>
      <c r="C40" s="1" t="str">
        <f>VLOOKUP(B40,Startovka!$A$2:$G$92,4,FALSE)</f>
        <v>Ondřej Pavlů</v>
      </c>
      <c r="D40" s="2" t="str">
        <f>VLOOKUP(B40,Startovka!$A$2:$G$92,5,FALSE)</f>
        <v>SK Praga</v>
      </c>
      <c r="E40" s="2" t="str">
        <f>VLOOKUP(B40,Startovka!$A$2:$G$92,7,FALSE)</f>
        <v>M0</v>
      </c>
      <c r="F40" s="1" t="s">
        <v>320</v>
      </c>
      <c r="G40" s="1" t="s">
        <v>320</v>
      </c>
      <c r="H40" s="1"/>
      <c r="I40" s="1" t="s">
        <v>320</v>
      </c>
      <c r="J40" s="1"/>
      <c r="K40" s="1" t="s">
        <v>320</v>
      </c>
      <c r="L40" s="1" t="s">
        <v>320</v>
      </c>
      <c r="M40" s="1" t="s">
        <v>320</v>
      </c>
      <c r="N40" s="1"/>
      <c r="O40" s="1" t="s">
        <v>320</v>
      </c>
      <c r="P40" s="1" t="s">
        <v>320</v>
      </c>
      <c r="Q40" s="1" t="s">
        <v>320</v>
      </c>
      <c r="R40" s="1" t="s">
        <v>320</v>
      </c>
      <c r="S40" s="1" t="s">
        <v>320</v>
      </c>
      <c r="T40" s="1"/>
      <c r="U40" s="2">
        <f t="shared" si="0"/>
        <v>0</v>
      </c>
      <c r="V40" s="9">
        <f t="shared" si="3"/>
        <v>270</v>
      </c>
      <c r="W40" s="38">
        <v>0.059618055555555556</v>
      </c>
      <c r="X40" s="39">
        <v>3</v>
      </c>
      <c r="Y40" s="42"/>
      <c r="Z40" s="12">
        <f t="shared" si="4"/>
        <v>0</v>
      </c>
      <c r="AA40" s="46"/>
    </row>
    <row r="41" spans="1:27" ht="15">
      <c r="A41" s="54">
        <v>35</v>
      </c>
      <c r="B41" s="31">
        <v>74</v>
      </c>
      <c r="C41" s="1" t="str">
        <f>VLOOKUP(B41,Startovka!$A$2:$G$92,4,FALSE)</f>
        <v>Michal Floriánek</v>
      </c>
      <c r="D41" s="2" t="str">
        <f>VLOOKUP(B41,Startovka!$A$2:$G$92,5,FALSE)</f>
        <v>Dubteam singlespeed</v>
      </c>
      <c r="E41" s="2" t="str">
        <f>VLOOKUP(B41,Startovka!$A$2:$G$92,7,FALSE)</f>
        <v>M1</v>
      </c>
      <c r="F41" s="1" t="s">
        <v>320</v>
      </c>
      <c r="G41" s="1" t="s">
        <v>320</v>
      </c>
      <c r="H41" s="1" t="s">
        <v>320</v>
      </c>
      <c r="I41" s="1" t="s">
        <v>320</v>
      </c>
      <c r="J41" s="1" t="s">
        <v>320</v>
      </c>
      <c r="K41" s="1" t="s">
        <v>320</v>
      </c>
      <c r="L41" s="1"/>
      <c r="M41" s="1"/>
      <c r="N41" s="1"/>
      <c r="O41" s="1" t="s">
        <v>320</v>
      </c>
      <c r="P41" s="1" t="s">
        <v>320</v>
      </c>
      <c r="Q41" s="1" t="s">
        <v>320</v>
      </c>
      <c r="R41" s="1" t="s">
        <v>320</v>
      </c>
      <c r="S41" s="1"/>
      <c r="T41" s="1">
        <v>12</v>
      </c>
      <c r="U41" s="2">
        <f t="shared" si="0"/>
        <v>0</v>
      </c>
      <c r="V41" s="9">
        <f t="shared" si="3"/>
        <v>262</v>
      </c>
      <c r="W41" s="38">
        <v>0.06282407407407407</v>
      </c>
      <c r="X41" s="39">
        <v>23</v>
      </c>
      <c r="Y41" s="42"/>
      <c r="Z41" s="12">
        <f t="shared" si="4"/>
        <v>0</v>
      </c>
      <c r="AA41" s="45"/>
    </row>
    <row r="42" spans="1:27" ht="15">
      <c r="A42" s="54">
        <v>36</v>
      </c>
      <c r="B42" s="31">
        <v>58</v>
      </c>
      <c r="C42" s="1" t="str">
        <f>VLOOKUP(B42,Startovka!$A$2:$G$92,4,FALSE)</f>
        <v>David Roj</v>
      </c>
      <c r="D42" s="2"/>
      <c r="E42" s="2" t="str">
        <f>VLOOKUP(B42,Startovka!$A$2:$G$92,7,FALSE)</f>
        <v>M1</v>
      </c>
      <c r="F42" s="1" t="s">
        <v>320</v>
      </c>
      <c r="G42" s="1" t="s">
        <v>320</v>
      </c>
      <c r="H42" s="1" t="s">
        <v>320</v>
      </c>
      <c r="I42" s="1" t="s">
        <v>320</v>
      </c>
      <c r="J42" s="1" t="s">
        <v>320</v>
      </c>
      <c r="K42" s="1"/>
      <c r="L42" s="1"/>
      <c r="M42" s="1" t="s">
        <v>320</v>
      </c>
      <c r="N42" s="1"/>
      <c r="O42" s="1"/>
      <c r="P42" s="1" t="s">
        <v>320</v>
      </c>
      <c r="Q42" s="1" t="s">
        <v>320</v>
      </c>
      <c r="R42" s="1" t="s">
        <v>320</v>
      </c>
      <c r="S42" s="1"/>
      <c r="T42" s="1">
        <v>10</v>
      </c>
      <c r="U42" s="2">
        <f t="shared" si="0"/>
        <v>0</v>
      </c>
      <c r="V42" s="9">
        <f t="shared" si="3"/>
        <v>260</v>
      </c>
      <c r="W42" s="38">
        <v>0.06083333333333333</v>
      </c>
      <c r="X42" s="39">
        <v>24</v>
      </c>
      <c r="Y42" s="42"/>
      <c r="Z42" s="12">
        <f t="shared" si="4"/>
        <v>0</v>
      </c>
      <c r="AA42" s="45"/>
    </row>
    <row r="43" spans="1:27" ht="15">
      <c r="A43" s="54">
        <v>37</v>
      </c>
      <c r="B43" s="31">
        <v>124</v>
      </c>
      <c r="C43" s="1" t="str">
        <f>VLOOKUP(B43,Startovka!$A$2:$G$92,4,FALSE)</f>
        <v>Marek Hrdlic</v>
      </c>
      <c r="D43" s="2"/>
      <c r="E43" s="2" t="str">
        <f>VLOOKUP(B43,Startovka!$A$2:$G$92,7,FALSE)</f>
        <v>M1</v>
      </c>
      <c r="F43" s="1"/>
      <c r="G43" s="1"/>
      <c r="H43" s="1"/>
      <c r="I43" s="1"/>
      <c r="J43" s="1" t="s">
        <v>320</v>
      </c>
      <c r="K43" s="1" t="s">
        <v>320</v>
      </c>
      <c r="L43" s="1" t="s">
        <v>320</v>
      </c>
      <c r="M43" s="1" t="s">
        <v>320</v>
      </c>
      <c r="N43" s="1" t="s">
        <v>320</v>
      </c>
      <c r="O43" s="1" t="s">
        <v>320</v>
      </c>
      <c r="P43" s="1" t="s">
        <v>320</v>
      </c>
      <c r="Q43" s="1" t="s">
        <v>320</v>
      </c>
      <c r="R43" s="1" t="s">
        <v>320</v>
      </c>
      <c r="S43" s="1" t="s">
        <v>320</v>
      </c>
      <c r="T43" s="1">
        <v>12</v>
      </c>
      <c r="U43" s="2">
        <f t="shared" si="0"/>
        <v>6</v>
      </c>
      <c r="V43" s="9">
        <f t="shared" si="3"/>
        <v>256</v>
      </c>
      <c r="W43" s="38">
        <v>0.06520833333333333</v>
      </c>
      <c r="X43" s="39">
        <v>25</v>
      </c>
      <c r="Y43" s="42"/>
      <c r="Z43" s="12">
        <f t="shared" si="4"/>
        <v>3</v>
      </c>
      <c r="AA43" s="45"/>
    </row>
    <row r="44" spans="1:27" ht="15">
      <c r="A44" s="54">
        <v>38</v>
      </c>
      <c r="B44" s="31">
        <v>113</v>
      </c>
      <c r="C44" s="1" t="str">
        <f>VLOOKUP(B44,Startovka!$A$2:$G$92,4,FALSE)</f>
        <v>Jan Tiefenbach</v>
      </c>
      <c r="D44" s="2" t="str">
        <f>VLOOKUP(B44,Startovka!$A$2:$G$92,5,FALSE)</f>
        <v>Praha Horní Počernice</v>
      </c>
      <c r="E44" s="2" t="str">
        <f>VLOOKUP(B44,Startovka!$A$2:$G$92,7,FALSE)</f>
        <v>M1</v>
      </c>
      <c r="F44" s="1" t="s">
        <v>320</v>
      </c>
      <c r="G44" s="1" t="s">
        <v>320</v>
      </c>
      <c r="H44" s="1" t="s">
        <v>320</v>
      </c>
      <c r="I44" s="1" t="s">
        <v>320</v>
      </c>
      <c r="J44" s="1" t="s">
        <v>320</v>
      </c>
      <c r="K44" s="1"/>
      <c r="L44" s="1"/>
      <c r="M44" s="1"/>
      <c r="N44" s="1"/>
      <c r="O44" s="1" t="s">
        <v>320</v>
      </c>
      <c r="P44" s="1" t="s">
        <v>320</v>
      </c>
      <c r="Q44" s="1" t="s">
        <v>320</v>
      </c>
      <c r="R44" s="1" t="s">
        <v>320</v>
      </c>
      <c r="S44" s="1" t="s">
        <v>320</v>
      </c>
      <c r="T44" s="1"/>
      <c r="U44" s="2">
        <f t="shared" si="0"/>
        <v>6</v>
      </c>
      <c r="V44" s="9">
        <f t="shared" si="3"/>
        <v>254</v>
      </c>
      <c r="W44" s="38">
        <v>0.06525462962962963</v>
      </c>
      <c r="X44" s="39">
        <v>26</v>
      </c>
      <c r="Y44" s="42"/>
      <c r="Z44" s="12">
        <f t="shared" si="4"/>
        <v>3</v>
      </c>
      <c r="AA44" s="45"/>
    </row>
    <row r="45" spans="1:27" ht="15">
      <c r="A45" s="54">
        <v>39</v>
      </c>
      <c r="B45" s="31">
        <v>97</v>
      </c>
      <c r="C45" s="1" t="str">
        <f>VLOOKUP(B45,Startovka!$A$2:$G$92,4,FALSE)</f>
        <v>Lukáš Brabač</v>
      </c>
      <c r="D45" s="2" t="str">
        <f>VLOOKUP(B45,Startovka!$A$2:$G$92,5,FALSE)</f>
        <v>OK Sparta Praha</v>
      </c>
      <c r="E45" s="2" t="str">
        <f>VLOOKUP(B45,Startovka!$A$2:$G$92,7,FALSE)</f>
        <v>M1</v>
      </c>
      <c r="F45" s="1" t="s">
        <v>320</v>
      </c>
      <c r="G45" s="1"/>
      <c r="H45" s="1"/>
      <c r="I45" s="1" t="s">
        <v>320</v>
      </c>
      <c r="J45" s="1" t="s">
        <v>320</v>
      </c>
      <c r="K45" s="1" t="s">
        <v>320</v>
      </c>
      <c r="L45" s="1" t="s">
        <v>320</v>
      </c>
      <c r="M45" s="1" t="s">
        <v>320</v>
      </c>
      <c r="N45" s="1"/>
      <c r="O45" s="1" t="s">
        <v>320</v>
      </c>
      <c r="P45" s="1" t="s">
        <v>320</v>
      </c>
      <c r="Q45" s="1" t="s">
        <v>320</v>
      </c>
      <c r="R45" s="1" t="s">
        <v>320</v>
      </c>
      <c r="S45" s="1" t="s">
        <v>320</v>
      </c>
      <c r="T45" s="1"/>
      <c r="U45" s="2">
        <f t="shared" si="0"/>
        <v>0</v>
      </c>
      <c r="V45" s="9">
        <f t="shared" si="3"/>
        <v>250</v>
      </c>
      <c r="W45" s="38">
        <v>0.05831018518518519</v>
      </c>
      <c r="X45" s="39">
        <v>27</v>
      </c>
      <c r="Y45" s="42"/>
      <c r="Z45" s="12">
        <f t="shared" si="4"/>
        <v>0</v>
      </c>
      <c r="AA45" s="45"/>
    </row>
    <row r="46" spans="1:27" ht="15">
      <c r="A46" s="54">
        <v>40</v>
      </c>
      <c r="B46" s="31">
        <v>52</v>
      </c>
      <c r="C46" s="1" t="str">
        <f>VLOOKUP(B46,Startovka!$A$2:$G$92,4,FALSE)</f>
        <v>Pavel  Karbulka</v>
      </c>
      <c r="D46" s="2" t="str">
        <f>VLOOKUP(B46,Startovka!$A$2:$G$92,5,FALSE)</f>
        <v>Prazsky Pice</v>
      </c>
      <c r="E46" s="2" t="str">
        <f>VLOOKUP(B46,Startovka!$A$2:$G$92,7,FALSE)</f>
        <v>M1</v>
      </c>
      <c r="F46" s="1"/>
      <c r="G46" s="1"/>
      <c r="H46" s="1"/>
      <c r="I46" s="1"/>
      <c r="J46" s="1" t="s">
        <v>320</v>
      </c>
      <c r="K46" s="1" t="s">
        <v>320</v>
      </c>
      <c r="L46" s="1" t="s">
        <v>320</v>
      </c>
      <c r="M46" s="1" t="s">
        <v>320</v>
      </c>
      <c r="N46" s="1" t="s">
        <v>320</v>
      </c>
      <c r="O46" s="1" t="s">
        <v>320</v>
      </c>
      <c r="P46" s="1" t="s">
        <v>320</v>
      </c>
      <c r="Q46" s="1" t="s">
        <v>320</v>
      </c>
      <c r="R46" s="1" t="s">
        <v>320</v>
      </c>
      <c r="S46" s="1" t="s">
        <v>320</v>
      </c>
      <c r="T46" s="1"/>
      <c r="U46" s="2">
        <f t="shared" si="0"/>
        <v>0</v>
      </c>
      <c r="V46" s="9">
        <f t="shared" si="3"/>
        <v>250</v>
      </c>
      <c r="W46" s="38">
        <v>0.054814814814814816</v>
      </c>
      <c r="X46" s="39">
        <v>28</v>
      </c>
      <c r="Y46" s="42"/>
      <c r="Z46" s="12">
        <f t="shared" si="4"/>
        <v>0</v>
      </c>
      <c r="AA46" s="45"/>
    </row>
    <row r="47" spans="1:27" ht="15">
      <c r="A47" s="54">
        <v>41</v>
      </c>
      <c r="B47" s="31">
        <v>53</v>
      </c>
      <c r="C47" s="1" t="str">
        <f>VLOOKUP(B47,Startovka!$A$2:$G$92,4,FALSE)</f>
        <v>Petr Šimáček</v>
      </c>
      <c r="D47" s="2" t="str">
        <f>VLOOKUP(B47,Startovka!$A$2:$G$92,5,FALSE)</f>
        <v>Boďáci Bory</v>
      </c>
      <c r="E47" s="2" t="str">
        <f>VLOOKUP(B47,Startovka!$A$2:$G$92,7,FALSE)</f>
        <v>M1</v>
      </c>
      <c r="F47" s="1"/>
      <c r="G47" s="1"/>
      <c r="H47" s="1"/>
      <c r="I47" s="1"/>
      <c r="J47" s="1" t="s">
        <v>320</v>
      </c>
      <c r="K47" s="1" t="s">
        <v>320</v>
      </c>
      <c r="L47" s="1" t="s">
        <v>320</v>
      </c>
      <c r="M47" s="1" t="s">
        <v>320</v>
      </c>
      <c r="N47" s="1" t="s">
        <v>320</v>
      </c>
      <c r="O47" s="1" t="s">
        <v>320</v>
      </c>
      <c r="P47" s="1" t="s">
        <v>320</v>
      </c>
      <c r="Q47" s="1" t="s">
        <v>320</v>
      </c>
      <c r="R47" s="1" t="s">
        <v>320</v>
      </c>
      <c r="S47" s="1" t="s">
        <v>320</v>
      </c>
      <c r="T47" s="1"/>
      <c r="U47" s="2">
        <f t="shared" si="0"/>
        <v>0</v>
      </c>
      <c r="V47" s="9">
        <f t="shared" si="3"/>
        <v>250</v>
      </c>
      <c r="W47" s="38">
        <v>0.05480324074074074</v>
      </c>
      <c r="X47" s="39">
        <v>29</v>
      </c>
      <c r="Y47" s="42"/>
      <c r="Z47" s="12">
        <f t="shared" si="4"/>
        <v>0</v>
      </c>
      <c r="AA47" s="45"/>
    </row>
    <row r="48" spans="1:27" ht="15">
      <c r="A48" s="54">
        <v>42</v>
      </c>
      <c r="B48" s="29">
        <v>14</v>
      </c>
      <c r="C48" s="1" t="str">
        <f>VLOOKUP(B48,Startovka!$A$2:$G$92,4,FALSE)</f>
        <v>Kateřina Čokrtová</v>
      </c>
      <c r="D48" s="2" t="str">
        <f>VLOOKUP(B48,Startovka!$A$2:$G$92,5,FALSE)</f>
        <v>TTC Český Brod</v>
      </c>
      <c r="E48" s="2" t="str">
        <f>VLOOKUP(B48,Startovka!$A$2:$G$92,7,FALSE)</f>
        <v>Z0 </v>
      </c>
      <c r="F48" s="1"/>
      <c r="G48" s="1"/>
      <c r="H48" s="1"/>
      <c r="I48" s="1"/>
      <c r="J48" s="1" t="s">
        <v>320</v>
      </c>
      <c r="K48" s="1" t="s">
        <v>320</v>
      </c>
      <c r="L48" s="1" t="s">
        <v>320</v>
      </c>
      <c r="M48" s="1" t="s">
        <v>320</v>
      </c>
      <c r="N48" s="1" t="s">
        <v>320</v>
      </c>
      <c r="O48" s="1" t="s">
        <v>320</v>
      </c>
      <c r="P48" s="1" t="s">
        <v>320</v>
      </c>
      <c r="Q48" s="1" t="s">
        <v>320</v>
      </c>
      <c r="R48" s="1" t="s">
        <v>320</v>
      </c>
      <c r="S48" s="1" t="s">
        <v>320</v>
      </c>
      <c r="T48" s="1"/>
      <c r="U48" s="2">
        <f t="shared" si="0"/>
        <v>0</v>
      </c>
      <c r="V48" s="9">
        <f t="shared" si="3"/>
        <v>250</v>
      </c>
      <c r="W48" s="38">
        <v>0.0555643055555556</v>
      </c>
      <c r="X48" s="39">
        <v>1</v>
      </c>
      <c r="Y48" s="44"/>
      <c r="Z48" s="12">
        <f t="shared" si="4"/>
        <v>0</v>
      </c>
      <c r="AA48" s="45"/>
    </row>
    <row r="49" spans="1:27" ht="15">
      <c r="A49" s="54">
        <v>43</v>
      </c>
      <c r="B49" s="29">
        <v>15</v>
      </c>
      <c r="C49" s="1" t="str">
        <f>VLOOKUP(B49,Startovka!$A$2:$G$92,4,FALSE)</f>
        <v>Jana Čokrtová</v>
      </c>
      <c r="D49" s="2" t="str">
        <f>VLOOKUP(B49,Startovka!$A$2:$G$92,5,FALSE)</f>
        <v>TTC Český Brod</v>
      </c>
      <c r="E49" s="2" t="str">
        <f>VLOOKUP(B49,Startovka!$A$2:$G$92,7,FALSE)</f>
        <v>Z0</v>
      </c>
      <c r="F49" s="1"/>
      <c r="G49" s="1"/>
      <c r="H49" s="1"/>
      <c r="I49" s="1"/>
      <c r="J49" s="1" t="s">
        <v>320</v>
      </c>
      <c r="K49" s="1" t="s">
        <v>320</v>
      </c>
      <c r="L49" s="1" t="s">
        <v>320</v>
      </c>
      <c r="M49" s="1" t="s">
        <v>320</v>
      </c>
      <c r="N49" s="1" t="s">
        <v>320</v>
      </c>
      <c r="O49" s="1" t="s">
        <v>320</v>
      </c>
      <c r="P49" s="1" t="s">
        <v>320</v>
      </c>
      <c r="Q49" s="1" t="s">
        <v>320</v>
      </c>
      <c r="R49" s="1" t="s">
        <v>320</v>
      </c>
      <c r="S49" s="1" t="s">
        <v>320</v>
      </c>
      <c r="T49" s="1"/>
      <c r="U49" s="2">
        <f t="shared" si="0"/>
        <v>0</v>
      </c>
      <c r="V49" s="9">
        <f t="shared" si="3"/>
        <v>250</v>
      </c>
      <c r="W49" s="38">
        <v>0.0555847106481481</v>
      </c>
      <c r="X49" s="39">
        <v>2</v>
      </c>
      <c r="Y49" s="44"/>
      <c r="Z49" s="12">
        <f t="shared" si="4"/>
        <v>0</v>
      </c>
      <c r="AA49" s="45"/>
    </row>
    <row r="50" spans="1:27" ht="15">
      <c r="A50" s="54">
        <v>44</v>
      </c>
      <c r="B50" s="31">
        <v>17</v>
      </c>
      <c r="C50" s="1" t="str">
        <f>VLOOKUP(B50,Startovka!$A$2:$G$92,4,FALSE)</f>
        <v>Pavlina Synková</v>
      </c>
      <c r="D50" s="2" t="str">
        <f>VLOOKUP(B50,Startovka!$A$2:$G$92,5,FALSE)</f>
        <v>Spartak Honolulu</v>
      </c>
      <c r="E50" s="2" t="str">
        <f>VLOOKUP(B50,Startovka!$A$2:$G$92,7,FALSE)</f>
        <v>Z1</v>
      </c>
      <c r="F50" s="1"/>
      <c r="G50" s="1"/>
      <c r="H50" s="1"/>
      <c r="I50" s="1"/>
      <c r="J50" s="1" t="s">
        <v>320</v>
      </c>
      <c r="K50" s="1" t="s">
        <v>320</v>
      </c>
      <c r="L50" s="1" t="s">
        <v>320</v>
      </c>
      <c r="M50" s="1" t="s">
        <v>320</v>
      </c>
      <c r="N50" s="1" t="s">
        <v>320</v>
      </c>
      <c r="O50" s="1" t="s">
        <v>320</v>
      </c>
      <c r="P50" s="1" t="s">
        <v>320</v>
      </c>
      <c r="Q50" s="1" t="s">
        <v>320</v>
      </c>
      <c r="R50" s="1" t="s">
        <v>320</v>
      </c>
      <c r="S50" s="1" t="s">
        <v>320</v>
      </c>
      <c r="T50" s="1"/>
      <c r="U50" s="2">
        <f t="shared" si="0"/>
        <v>0</v>
      </c>
      <c r="V50" s="9">
        <f t="shared" si="3"/>
        <v>250</v>
      </c>
      <c r="W50" s="38">
        <v>0.0611649537037037</v>
      </c>
      <c r="X50" s="39">
        <v>4</v>
      </c>
      <c r="Y50" s="42"/>
      <c r="Z50" s="12">
        <f t="shared" si="4"/>
        <v>0</v>
      </c>
      <c r="AA50" s="45"/>
    </row>
    <row r="51" spans="1:27" ht="15">
      <c r="A51" s="54">
        <v>45</v>
      </c>
      <c r="B51" s="31">
        <v>98</v>
      </c>
      <c r="C51" s="1" t="str">
        <f>VLOOKUP(B51,Startovka!$A$2:$G$92,4,FALSE)</f>
        <v>Radim Skála</v>
      </c>
      <c r="D51" s="2" t="str">
        <f>VLOOKUP(B51,Startovka!$A$2:$G$92,5,FALSE)</f>
        <v>Sokol Veltěž</v>
      </c>
      <c r="E51" s="2" t="str">
        <f>VLOOKUP(B51,Startovka!$A$2:$G$92,7,FALSE)</f>
        <v>M1</v>
      </c>
      <c r="F51" s="1"/>
      <c r="G51" s="1"/>
      <c r="H51" s="1"/>
      <c r="I51" s="1"/>
      <c r="J51" s="1" t="s">
        <v>0</v>
      </c>
      <c r="K51" s="1"/>
      <c r="L51" s="1" t="s">
        <v>0</v>
      </c>
      <c r="M51" s="1" t="s">
        <v>0</v>
      </c>
      <c r="N51" s="1" t="s">
        <v>0</v>
      </c>
      <c r="O51" s="1" t="s">
        <v>0</v>
      </c>
      <c r="P51" s="1" t="s">
        <v>0</v>
      </c>
      <c r="Q51" s="1" t="s">
        <v>0</v>
      </c>
      <c r="R51" s="1" t="s">
        <v>0</v>
      </c>
      <c r="S51" s="1" t="s">
        <v>0</v>
      </c>
      <c r="T51" s="1">
        <v>6</v>
      </c>
      <c r="U51" s="2">
        <f t="shared" si="0"/>
        <v>0</v>
      </c>
      <c r="V51" s="9">
        <f t="shared" si="3"/>
        <v>246</v>
      </c>
      <c r="W51" s="38">
        <v>0.054733796296296294</v>
      </c>
      <c r="X51" s="39">
        <v>30</v>
      </c>
      <c r="Y51" s="42"/>
      <c r="Z51" s="12">
        <f t="shared" si="4"/>
        <v>0</v>
      </c>
      <c r="AA51" s="45"/>
    </row>
    <row r="52" spans="1:27" ht="15">
      <c r="A52" s="54">
        <v>46</v>
      </c>
      <c r="B52" s="31">
        <v>57</v>
      </c>
      <c r="C52" s="1" t="str">
        <f>VLOOKUP(B52,Startovka!$A$2:$G$92,4,FALSE)</f>
        <v>Martin  Štrejn</v>
      </c>
      <c r="D52" s="2" t="str">
        <f>VLOOKUP(B52,Startovka!$A$2:$G$92,5,FALSE)</f>
        <v>Klánovice, Praha 9</v>
      </c>
      <c r="E52" s="2" t="str">
        <f>VLOOKUP(B52,Startovka!$A$2:$G$92,7,FALSE)</f>
        <v>M2</v>
      </c>
      <c r="F52" s="1"/>
      <c r="G52" s="1"/>
      <c r="H52" s="1"/>
      <c r="I52" s="1"/>
      <c r="J52" s="1" t="s">
        <v>320</v>
      </c>
      <c r="K52" s="1" t="s">
        <v>320</v>
      </c>
      <c r="L52" s="1" t="s">
        <v>320</v>
      </c>
      <c r="M52" s="1" t="s">
        <v>320</v>
      </c>
      <c r="N52" s="1" t="s">
        <v>320</v>
      </c>
      <c r="O52" s="1" t="s">
        <v>320</v>
      </c>
      <c r="P52" s="1" t="s">
        <v>320</v>
      </c>
      <c r="Q52" s="1" t="s">
        <v>320</v>
      </c>
      <c r="R52" s="1" t="s">
        <v>320</v>
      </c>
      <c r="S52" s="1" t="s">
        <v>320</v>
      </c>
      <c r="T52" s="1"/>
      <c r="U52" s="2">
        <f t="shared" si="0"/>
        <v>6</v>
      </c>
      <c r="V52" s="9">
        <f t="shared" si="3"/>
        <v>244</v>
      </c>
      <c r="W52" s="38">
        <v>0.06519675925925926</v>
      </c>
      <c r="X52" s="39">
        <v>7</v>
      </c>
      <c r="Y52" s="42"/>
      <c r="Z52" s="12">
        <f t="shared" si="4"/>
        <v>3</v>
      </c>
      <c r="AA52" s="47"/>
    </row>
    <row r="53" spans="1:27" ht="15">
      <c r="A53" s="54">
        <v>47</v>
      </c>
      <c r="B53" s="31">
        <v>44</v>
      </c>
      <c r="C53" s="1" t="str">
        <f>VLOOKUP(B53,Startovka!$A$2:$G$92,4,FALSE)</f>
        <v>Pavel Niederle</v>
      </c>
      <c r="D53" s="2" t="str">
        <f>VLOOKUP(B53,Startovka!$A$2:$G$92,5,FALSE)</f>
        <v>Klánovice, Praha 9</v>
      </c>
      <c r="E53" s="2" t="str">
        <f>VLOOKUP(B53,Startovka!$A$2:$G$92,7,FALSE)</f>
        <v>M2</v>
      </c>
      <c r="F53" s="1"/>
      <c r="G53" s="1"/>
      <c r="H53" s="1"/>
      <c r="I53" s="1"/>
      <c r="J53" s="1" t="s">
        <v>320</v>
      </c>
      <c r="K53" s="1" t="s">
        <v>320</v>
      </c>
      <c r="L53" s="1" t="s">
        <v>320</v>
      </c>
      <c r="M53" s="1" t="s">
        <v>320</v>
      </c>
      <c r="N53" s="1" t="s">
        <v>320</v>
      </c>
      <c r="O53" s="1" t="s">
        <v>320</v>
      </c>
      <c r="P53" s="1" t="s">
        <v>320</v>
      </c>
      <c r="Q53" s="1" t="s">
        <v>320</v>
      </c>
      <c r="R53" s="1" t="s">
        <v>320</v>
      </c>
      <c r="S53" s="1" t="s">
        <v>320</v>
      </c>
      <c r="T53" s="1"/>
      <c r="U53" s="2">
        <f t="shared" si="0"/>
        <v>6</v>
      </c>
      <c r="V53" s="9">
        <f t="shared" si="3"/>
        <v>244</v>
      </c>
      <c r="W53" s="38">
        <v>0.06512731481481482</v>
      </c>
      <c r="X53" s="39">
        <v>8</v>
      </c>
      <c r="Y53" s="42"/>
      <c r="Z53" s="12">
        <f t="shared" si="4"/>
        <v>3</v>
      </c>
      <c r="AA53" s="47"/>
    </row>
    <row r="54" spans="1:27" ht="15">
      <c r="A54" s="54">
        <v>48</v>
      </c>
      <c r="B54" s="31">
        <v>79</v>
      </c>
      <c r="C54" s="1" t="str">
        <f>VLOOKUP(B54,Startovka!$A$2:$G$92,4,FALSE)</f>
        <v>David Krause</v>
      </c>
      <c r="D54" s="2" t="str">
        <f>VLOOKUP(B54,Startovka!$A$2:$G$92,5,FALSE)</f>
        <v>cykloservispetr.cz</v>
      </c>
      <c r="E54" s="2" t="str">
        <f>VLOOKUP(B54,Startovka!$A$2:$G$92,7,FALSE)</f>
        <v>M0</v>
      </c>
      <c r="F54" s="1" t="s">
        <v>320</v>
      </c>
      <c r="G54" s="1" t="s">
        <v>320</v>
      </c>
      <c r="H54" s="1" t="s">
        <v>320</v>
      </c>
      <c r="I54" s="1" t="s">
        <v>320</v>
      </c>
      <c r="J54" s="1" t="s">
        <v>320</v>
      </c>
      <c r="K54" s="1"/>
      <c r="L54" s="1"/>
      <c r="M54" s="1"/>
      <c r="N54" s="1"/>
      <c r="O54" s="1"/>
      <c r="P54" s="1" t="s">
        <v>320</v>
      </c>
      <c r="Q54" s="1" t="s">
        <v>320</v>
      </c>
      <c r="R54" s="1" t="s">
        <v>320</v>
      </c>
      <c r="S54" s="1" t="s">
        <v>320</v>
      </c>
      <c r="T54" s="1">
        <v>2</v>
      </c>
      <c r="U54" s="2"/>
      <c r="V54" s="9">
        <f t="shared" si="3"/>
        <v>242</v>
      </c>
      <c r="W54" s="38">
        <v>0.05493055555555556</v>
      </c>
      <c r="X54" s="39">
        <v>4</v>
      </c>
      <c r="Y54" s="42"/>
      <c r="Z54" s="12">
        <f t="shared" si="4"/>
        <v>0</v>
      </c>
      <c r="AA54" s="47"/>
    </row>
    <row r="55" spans="1:27" ht="15">
      <c r="A55" s="54">
        <v>49</v>
      </c>
      <c r="B55" s="32">
        <v>63</v>
      </c>
      <c r="C55" s="1" t="str">
        <f>VLOOKUP(B55,Startovka!$A$2:$G$92,4,FALSE)</f>
        <v>Tereza Gabryšová</v>
      </c>
      <c r="D55" s="2" t="str">
        <f>VLOOKUP(B55,Startovka!$A$2:$G$92,5,FALSE)</f>
        <v>Koloděje</v>
      </c>
      <c r="E55" s="2" t="str">
        <f>VLOOKUP(B55,Startovka!$A$2:$G$92,7,FALSE)</f>
        <v>Z1 </v>
      </c>
      <c r="F55" s="1"/>
      <c r="G55" s="1"/>
      <c r="H55" s="1"/>
      <c r="I55" s="1"/>
      <c r="J55" s="1" t="s">
        <v>320</v>
      </c>
      <c r="K55" s="1" t="s">
        <v>320</v>
      </c>
      <c r="L55" s="1" t="s">
        <v>320</v>
      </c>
      <c r="M55" s="1" t="s">
        <v>320</v>
      </c>
      <c r="N55" s="1" t="s">
        <v>320</v>
      </c>
      <c r="O55" s="1" t="s">
        <v>320</v>
      </c>
      <c r="P55" s="1" t="s">
        <v>320</v>
      </c>
      <c r="Q55" s="1" t="s">
        <v>320</v>
      </c>
      <c r="R55" s="1" t="s">
        <v>320</v>
      </c>
      <c r="S55" s="1" t="s">
        <v>320</v>
      </c>
      <c r="T55" s="1"/>
      <c r="U55" s="2">
        <f aca="true" t="shared" si="5" ref="U55:U73">IF(Z55&lt;=5,Z55*2,10+(Z55-5)^2)</f>
        <v>8</v>
      </c>
      <c r="V55" s="9">
        <f t="shared" si="3"/>
        <v>242</v>
      </c>
      <c r="W55" s="38">
        <v>0.0658912037037037</v>
      </c>
      <c r="X55" s="39">
        <v>5</v>
      </c>
      <c r="Y55" s="43"/>
      <c r="Z55" s="12">
        <f t="shared" si="4"/>
        <v>4</v>
      </c>
      <c r="AA55" s="45"/>
    </row>
    <row r="56" spans="1:27" ht="15">
      <c r="A56" s="54">
        <v>50</v>
      </c>
      <c r="B56" s="29">
        <v>70</v>
      </c>
      <c r="C56" s="1" t="str">
        <f>VLOOKUP(B56,Startovka!$A$2:$G$92,4,FALSE)</f>
        <v>Petra Gabryšová</v>
      </c>
      <c r="D56" s="2" t="str">
        <f>VLOOKUP(B56,Startovka!$A$2:$G$92,5,FALSE)</f>
        <v>Koloděje</v>
      </c>
      <c r="E56" s="2" t="str">
        <f>VLOOKUP(B56,Startovka!$A$2:$G$92,7,FALSE)</f>
        <v>Z0</v>
      </c>
      <c r="F56" s="1"/>
      <c r="G56" s="1"/>
      <c r="H56" s="1"/>
      <c r="I56" s="1"/>
      <c r="J56" s="1" t="s">
        <v>320</v>
      </c>
      <c r="K56" s="1" t="s">
        <v>320</v>
      </c>
      <c r="L56" s="1" t="s">
        <v>320</v>
      </c>
      <c r="M56" s="1" t="s">
        <v>320</v>
      </c>
      <c r="N56" s="1" t="s">
        <v>320</v>
      </c>
      <c r="O56" s="1" t="s">
        <v>320</v>
      </c>
      <c r="P56" s="1" t="s">
        <v>320</v>
      </c>
      <c r="Q56" s="1" t="s">
        <v>320</v>
      </c>
      <c r="R56" s="1" t="s">
        <v>320</v>
      </c>
      <c r="S56" s="1" t="s">
        <v>320</v>
      </c>
      <c r="T56" s="1"/>
      <c r="U56" s="2">
        <f t="shared" si="5"/>
        <v>10</v>
      </c>
      <c r="V56" s="9">
        <f t="shared" si="3"/>
        <v>240</v>
      </c>
      <c r="W56" s="38">
        <v>0.06607638888888889</v>
      </c>
      <c r="X56" s="39">
        <v>3</v>
      </c>
      <c r="Y56" s="44"/>
      <c r="Z56" s="12">
        <f t="shared" si="4"/>
        <v>5</v>
      </c>
      <c r="AA56" s="45"/>
    </row>
    <row r="57" spans="1:27" ht="15">
      <c r="A57" s="54">
        <v>51</v>
      </c>
      <c r="B57" s="31">
        <v>66</v>
      </c>
      <c r="C57" s="1" t="str">
        <f>VLOOKUP(B57,Startovka!$A$2:$G$92,4,FALSE)</f>
        <v>Lubomír Gabryš</v>
      </c>
      <c r="D57" s="2" t="str">
        <f>VLOOKUP(B57,Startovka!$A$2:$G$92,5,FALSE)</f>
        <v>Koloděje</v>
      </c>
      <c r="E57" s="2" t="str">
        <f>VLOOKUP(B57,Startovka!$A$2:$G$92,7,FALSE)</f>
        <v>M0</v>
      </c>
      <c r="F57" s="1"/>
      <c r="G57" s="1"/>
      <c r="H57" s="1"/>
      <c r="I57" s="1"/>
      <c r="J57" s="1" t="s">
        <v>320</v>
      </c>
      <c r="K57" s="1" t="s">
        <v>320</v>
      </c>
      <c r="L57" s="1" t="s">
        <v>320</v>
      </c>
      <c r="M57" s="1" t="s">
        <v>320</v>
      </c>
      <c r="N57" s="1" t="s">
        <v>320</v>
      </c>
      <c r="O57" s="1" t="s">
        <v>320</v>
      </c>
      <c r="P57" s="1" t="s">
        <v>320</v>
      </c>
      <c r="Q57" s="1" t="s">
        <v>320</v>
      </c>
      <c r="R57" s="1" t="s">
        <v>320</v>
      </c>
      <c r="S57" s="1" t="s">
        <v>320</v>
      </c>
      <c r="T57" s="1"/>
      <c r="U57" s="2">
        <f t="shared" si="5"/>
        <v>10</v>
      </c>
      <c r="V57" s="9">
        <f t="shared" si="3"/>
        <v>240</v>
      </c>
      <c r="W57" s="38">
        <v>0.06608796296296296</v>
      </c>
      <c r="X57" s="39">
        <v>6</v>
      </c>
      <c r="Y57" s="42"/>
      <c r="Z57" s="12">
        <f t="shared" si="4"/>
        <v>5</v>
      </c>
      <c r="AA57" s="45"/>
    </row>
    <row r="58" spans="1:27" ht="15">
      <c r="A58" s="54">
        <v>52</v>
      </c>
      <c r="B58" s="31">
        <v>50</v>
      </c>
      <c r="C58" s="1" t="str">
        <f>VLOOKUP(B58,Startovka!$A$2:$G$92,4,FALSE)</f>
        <v>Roman Frank</v>
      </c>
      <c r="D58" s="2" t="str">
        <f>VLOOKUP(B58,Startovka!$A$2:$G$92,5,FALSE)</f>
        <v>SKAPPA HORKA Říčany</v>
      </c>
      <c r="E58" s="2" t="str">
        <f>VLOOKUP(B58,Startovka!$A$2:$G$92,7,FALSE)</f>
        <v>M0 </v>
      </c>
      <c r="F58" s="1" t="s">
        <v>320</v>
      </c>
      <c r="G58" s="1" t="s">
        <v>320</v>
      </c>
      <c r="H58" s="1"/>
      <c r="I58" s="1" t="s">
        <v>320</v>
      </c>
      <c r="J58" s="1"/>
      <c r="K58" s="1"/>
      <c r="L58" s="1"/>
      <c r="M58" s="1" t="s">
        <v>320</v>
      </c>
      <c r="N58" s="1"/>
      <c r="O58" s="1" t="s">
        <v>320</v>
      </c>
      <c r="P58" s="1" t="s">
        <v>320</v>
      </c>
      <c r="Q58" s="1" t="s">
        <v>320</v>
      </c>
      <c r="R58" s="1" t="s">
        <v>320</v>
      </c>
      <c r="S58" s="1" t="s">
        <v>320</v>
      </c>
      <c r="T58" s="1"/>
      <c r="U58" s="2">
        <f t="shared" si="5"/>
        <v>0</v>
      </c>
      <c r="V58" s="9">
        <f t="shared" si="3"/>
        <v>240</v>
      </c>
      <c r="W58" s="38">
        <v>0.0584837962962963</v>
      </c>
      <c r="X58" s="39">
        <v>5</v>
      </c>
      <c r="Y58" s="42"/>
      <c r="Z58" s="12">
        <f t="shared" si="4"/>
        <v>0</v>
      </c>
      <c r="AA58" s="45"/>
    </row>
    <row r="59" spans="1:27" ht="15">
      <c r="A59" s="54">
        <v>53</v>
      </c>
      <c r="B59" s="31">
        <v>39</v>
      </c>
      <c r="C59" s="1" t="str">
        <f>VLOOKUP(B59,Startovka!$A$2:$G$92,4,FALSE)</f>
        <v>Jiří Navrátil</v>
      </c>
      <c r="D59" s="2" t="str">
        <f>VLOOKUP(B59,Startovka!$A$2:$G$92,5,FALSE)</f>
        <v>CK Úvaly</v>
      </c>
      <c r="E59" s="2" t="str">
        <f>VLOOKUP(B59,Startovka!$A$2:$G$92,7,FALSE)</f>
        <v>M1</v>
      </c>
      <c r="F59" s="1"/>
      <c r="G59" s="1"/>
      <c r="H59" s="1"/>
      <c r="I59" s="1"/>
      <c r="J59" s="1" t="s">
        <v>320</v>
      </c>
      <c r="K59" s="1"/>
      <c r="L59" s="1" t="s">
        <v>320</v>
      </c>
      <c r="M59" s="1" t="s">
        <v>320</v>
      </c>
      <c r="N59" s="1" t="s">
        <v>320</v>
      </c>
      <c r="O59" s="1" t="s">
        <v>320</v>
      </c>
      <c r="P59" s="1" t="s">
        <v>320</v>
      </c>
      <c r="Q59" s="1" t="s">
        <v>320</v>
      </c>
      <c r="R59" s="1" t="s">
        <v>320</v>
      </c>
      <c r="S59" s="1" t="s">
        <v>320</v>
      </c>
      <c r="T59" s="1"/>
      <c r="U59" s="2">
        <f t="shared" si="5"/>
        <v>0</v>
      </c>
      <c r="V59" s="9">
        <f t="shared" si="3"/>
        <v>240</v>
      </c>
      <c r="W59" s="38">
        <v>0.06109953703703704</v>
      </c>
      <c r="X59" s="39">
        <v>31</v>
      </c>
      <c r="Y59" s="42"/>
      <c r="Z59" s="12">
        <f t="shared" si="4"/>
        <v>0</v>
      </c>
      <c r="AA59" s="45"/>
    </row>
    <row r="60" spans="1:27" ht="15">
      <c r="A60" s="54">
        <v>54</v>
      </c>
      <c r="B60" s="31">
        <v>64</v>
      </c>
      <c r="C60" s="1" t="str">
        <f>VLOOKUP(B60,Startovka!$A$2:$G$92,4,FALSE)</f>
        <v>Lubomír Gabryš</v>
      </c>
      <c r="D60" s="2" t="str">
        <f>VLOOKUP(B60,Startovka!$A$2:$G$92,5,FALSE)</f>
        <v>Koloděje</v>
      </c>
      <c r="E60" s="2" t="str">
        <f>VLOOKUP(B60,Startovka!$A$2:$G$92,7,FALSE)</f>
        <v>M2</v>
      </c>
      <c r="F60" s="1"/>
      <c r="G60" s="1"/>
      <c r="H60" s="1"/>
      <c r="I60" s="1"/>
      <c r="J60" s="1" t="s">
        <v>320</v>
      </c>
      <c r="K60" s="1" t="s">
        <v>320</v>
      </c>
      <c r="L60" s="1" t="s">
        <v>320</v>
      </c>
      <c r="M60" s="1" t="s">
        <v>320</v>
      </c>
      <c r="N60" s="1" t="s">
        <v>320</v>
      </c>
      <c r="O60" s="1" t="s">
        <v>320</v>
      </c>
      <c r="P60" s="1" t="s">
        <v>320</v>
      </c>
      <c r="Q60" s="1" t="s">
        <v>320</v>
      </c>
      <c r="R60" s="1" t="s">
        <v>320</v>
      </c>
      <c r="S60" s="1" t="s">
        <v>320</v>
      </c>
      <c r="T60" s="1"/>
      <c r="U60" s="2">
        <f t="shared" si="5"/>
        <v>10</v>
      </c>
      <c r="V60" s="9">
        <f t="shared" si="3"/>
        <v>240</v>
      </c>
      <c r="W60" s="38">
        <v>0.06609953703703704</v>
      </c>
      <c r="X60" s="39">
        <v>9</v>
      </c>
      <c r="Y60" s="42"/>
      <c r="Z60" s="12">
        <f t="shared" si="4"/>
        <v>5</v>
      </c>
      <c r="AA60" s="46"/>
    </row>
    <row r="61" spans="1:27" ht="15">
      <c r="A61" s="54">
        <v>55</v>
      </c>
      <c r="B61" s="31">
        <v>110</v>
      </c>
      <c r="C61" s="1" t="str">
        <f>VLOOKUP(B61,Startovka!$A$2:$G$92,4,FALSE)</f>
        <v>Petr Fojtů</v>
      </c>
      <c r="D61" s="2" t="str">
        <f>VLOOKUP(B61,Startovka!$A$2:$G$92,5,FALSE)</f>
        <v>RMTC-BIKE</v>
      </c>
      <c r="E61" s="2" t="str">
        <f>VLOOKUP(B61,Startovka!$A$2:$G$92,7,FALSE)</f>
        <v>M1</v>
      </c>
      <c r="F61" s="1" t="s">
        <v>320</v>
      </c>
      <c r="G61" s="1" t="s">
        <v>320</v>
      </c>
      <c r="H61" s="1"/>
      <c r="I61" s="1" t="s">
        <v>320</v>
      </c>
      <c r="J61" s="1" t="s">
        <v>320</v>
      </c>
      <c r="K61" s="1"/>
      <c r="L61" s="1"/>
      <c r="M61" s="1" t="s">
        <v>320</v>
      </c>
      <c r="N61" s="1"/>
      <c r="O61" s="1" t="s">
        <v>320</v>
      </c>
      <c r="P61" s="1" t="s">
        <v>320</v>
      </c>
      <c r="Q61" s="1" t="s">
        <v>320</v>
      </c>
      <c r="R61" s="1"/>
      <c r="S61" s="1" t="s">
        <v>320</v>
      </c>
      <c r="T61" s="1"/>
      <c r="U61" s="2">
        <f t="shared" si="5"/>
        <v>0</v>
      </c>
      <c r="V61" s="9">
        <f t="shared" si="3"/>
        <v>230</v>
      </c>
      <c r="W61" s="38">
        <v>0.05734953703703704</v>
      </c>
      <c r="X61" s="39">
        <v>32</v>
      </c>
      <c r="Y61" s="42"/>
      <c r="Z61" s="12">
        <f t="shared" si="4"/>
        <v>0</v>
      </c>
      <c r="AA61" s="45"/>
    </row>
    <row r="62" spans="1:27" ht="15">
      <c r="A62" s="54">
        <v>56</v>
      </c>
      <c r="B62" s="31">
        <v>62</v>
      </c>
      <c r="C62" s="1" t="str">
        <f>VLOOKUP(B62,Startovka!$A$2:$G$92,4,FALSE)</f>
        <v>Jan Kabát</v>
      </c>
      <c r="D62" s="2" t="str">
        <f>VLOOKUP(B62,Startovka!$A$2:$G$92,5,FALSE)</f>
        <v>H. Počernice</v>
      </c>
      <c r="E62" s="2" t="str">
        <f>VLOOKUP(B62,Startovka!$A$2:$G$92,7,FALSE)</f>
        <v>M1</v>
      </c>
      <c r="F62" s="1" t="s">
        <v>320</v>
      </c>
      <c r="G62" s="1" t="s">
        <v>320</v>
      </c>
      <c r="H62" s="1" t="s">
        <v>320</v>
      </c>
      <c r="I62" s="1" t="s">
        <v>320</v>
      </c>
      <c r="J62" s="1" t="s">
        <v>320</v>
      </c>
      <c r="K62" s="1" t="s">
        <v>320</v>
      </c>
      <c r="L62" s="1"/>
      <c r="M62" s="1"/>
      <c r="N62" s="1"/>
      <c r="O62" s="1"/>
      <c r="P62" s="1" t="s">
        <v>320</v>
      </c>
      <c r="Q62" s="1" t="s">
        <v>320</v>
      </c>
      <c r="R62" s="1"/>
      <c r="S62" s="1" t="s">
        <v>320</v>
      </c>
      <c r="T62" s="1"/>
      <c r="U62" s="2">
        <f t="shared" si="5"/>
        <v>0</v>
      </c>
      <c r="V62" s="9">
        <f t="shared" si="3"/>
        <v>230</v>
      </c>
      <c r="W62" s="38">
        <v>0.06037037037037037</v>
      </c>
      <c r="X62" s="39">
        <v>33</v>
      </c>
      <c r="Y62" s="42"/>
      <c r="Z62" s="12">
        <f t="shared" si="4"/>
        <v>0</v>
      </c>
      <c r="AA62" s="45"/>
    </row>
    <row r="63" spans="1:27" ht="15">
      <c r="A63" s="54">
        <v>57</v>
      </c>
      <c r="B63" s="31">
        <v>25</v>
      </c>
      <c r="C63" s="1" t="str">
        <f>VLOOKUP(B63,Startovka!$A$2:$G$92,4,FALSE)</f>
        <v>Martin Hanzl</v>
      </c>
      <c r="D63" s="2" t="str">
        <f>VLOOKUP(B63,Startovka!$A$2:$G$92,5,FALSE)</f>
        <v>Turbosnails</v>
      </c>
      <c r="E63" s="2" t="str">
        <f>VLOOKUP(B63,Startovka!$A$2:$G$92,7,FALSE)</f>
        <v>M1</v>
      </c>
      <c r="F63" s="1" t="s">
        <v>320</v>
      </c>
      <c r="G63" s="1"/>
      <c r="H63" s="1"/>
      <c r="I63" s="1"/>
      <c r="J63" s="1" t="s">
        <v>320</v>
      </c>
      <c r="K63" s="1" t="s">
        <v>320</v>
      </c>
      <c r="L63" s="1" t="s">
        <v>320</v>
      </c>
      <c r="M63" s="1" t="s">
        <v>320</v>
      </c>
      <c r="N63" s="1"/>
      <c r="O63" s="1" t="s">
        <v>320</v>
      </c>
      <c r="P63" s="1" t="s">
        <v>320</v>
      </c>
      <c r="Q63" s="1" t="s">
        <v>320</v>
      </c>
      <c r="R63" s="1" t="s">
        <v>320</v>
      </c>
      <c r="S63" s="1" t="s">
        <v>320</v>
      </c>
      <c r="T63" s="1">
        <v>8</v>
      </c>
      <c r="U63" s="2">
        <f t="shared" si="5"/>
        <v>0</v>
      </c>
      <c r="V63" s="9">
        <f t="shared" si="3"/>
        <v>228</v>
      </c>
      <c r="W63" s="38">
        <v>0.0599922453703704</v>
      </c>
      <c r="X63" s="39">
        <v>34</v>
      </c>
      <c r="Y63" s="42"/>
      <c r="Z63" s="12">
        <f t="shared" si="4"/>
        <v>0</v>
      </c>
      <c r="AA63" s="45"/>
    </row>
    <row r="64" spans="1:27" ht="15">
      <c r="A64" s="54">
        <v>58</v>
      </c>
      <c r="B64" s="31">
        <v>100</v>
      </c>
      <c r="C64" s="1" t="str">
        <f>VLOOKUP(B64,Startovka!$A$2:$G$92,4,FALSE)</f>
        <v>Martin Šimčo</v>
      </c>
      <c r="D64" s="2" t="str">
        <f>VLOOKUP(B64,Startovka!$A$2:$G$92,5,FALSE)</f>
        <v>Praha - Modřany</v>
      </c>
      <c r="E64" s="2" t="str">
        <f>VLOOKUP(B64,Startovka!$A$2:$G$92,7,FALSE)</f>
        <v>M1</v>
      </c>
      <c r="F64" s="1" t="s">
        <v>320</v>
      </c>
      <c r="G64" s="1" t="s">
        <v>320</v>
      </c>
      <c r="H64" s="1" t="s">
        <v>320</v>
      </c>
      <c r="I64" s="1" t="s">
        <v>320</v>
      </c>
      <c r="J64" s="1" t="s">
        <v>320</v>
      </c>
      <c r="K64" s="1" t="s">
        <v>320</v>
      </c>
      <c r="L64" s="1" t="s">
        <v>320</v>
      </c>
      <c r="M64" s="1" t="s">
        <v>320</v>
      </c>
      <c r="N64" s="1" t="s">
        <v>320</v>
      </c>
      <c r="O64" s="1" t="s">
        <v>320</v>
      </c>
      <c r="P64" s="1"/>
      <c r="Q64" s="1"/>
      <c r="R64" s="1" t="s">
        <v>320</v>
      </c>
      <c r="S64" s="1" t="s">
        <v>320</v>
      </c>
      <c r="T64" s="1"/>
      <c r="U64" s="2">
        <f t="shared" si="5"/>
        <v>74</v>
      </c>
      <c r="V64" s="9">
        <f t="shared" si="3"/>
        <v>226</v>
      </c>
      <c r="W64" s="38">
        <v>0.07173611111111111</v>
      </c>
      <c r="X64" s="39">
        <v>35</v>
      </c>
      <c r="Y64" s="42"/>
      <c r="Z64" s="12">
        <f t="shared" si="4"/>
        <v>13</v>
      </c>
      <c r="AA64" s="45"/>
    </row>
    <row r="65" spans="1:27" ht="15">
      <c r="A65" s="54">
        <v>59</v>
      </c>
      <c r="B65" s="31">
        <v>94</v>
      </c>
      <c r="C65" s="1" t="str">
        <f>VLOOKUP(B65,Startovka!$A$2:$G$92,4,FALSE)</f>
        <v>Tomáš Křížek</v>
      </c>
      <c r="D65" s="2" t="str">
        <f>VLOOKUP(B65,Startovka!$A$2:$G$92,5,FALSE)</f>
        <v>Dým tým</v>
      </c>
      <c r="E65" s="2" t="str">
        <f>VLOOKUP(B65,Startovka!$A$2:$G$92,7,FALSE)</f>
        <v>M1</v>
      </c>
      <c r="F65" s="1" t="s">
        <v>320</v>
      </c>
      <c r="G65" s="1" t="s">
        <v>320</v>
      </c>
      <c r="H65" s="1" t="s">
        <v>320</v>
      </c>
      <c r="I65" s="1" t="s">
        <v>320</v>
      </c>
      <c r="J65" s="1" t="s">
        <v>320</v>
      </c>
      <c r="K65" s="1" t="s">
        <v>320</v>
      </c>
      <c r="L65" s="1"/>
      <c r="M65" s="1" t="s">
        <v>320</v>
      </c>
      <c r="N65" s="1"/>
      <c r="O65" s="1" t="s">
        <v>320</v>
      </c>
      <c r="P65" s="1" t="s">
        <v>320</v>
      </c>
      <c r="Q65" s="1" t="s">
        <v>320</v>
      </c>
      <c r="R65" s="1" t="s">
        <v>320</v>
      </c>
      <c r="S65" s="1" t="s">
        <v>320</v>
      </c>
      <c r="T65" s="1"/>
      <c r="U65" s="2">
        <f t="shared" si="5"/>
        <v>74</v>
      </c>
      <c r="V65" s="9">
        <f t="shared" si="3"/>
        <v>226</v>
      </c>
      <c r="W65" s="38">
        <v>0.07155092592592592</v>
      </c>
      <c r="X65" s="39">
        <v>36</v>
      </c>
      <c r="Y65" s="42"/>
      <c r="Z65" s="12">
        <f t="shared" si="4"/>
        <v>13</v>
      </c>
      <c r="AA65" s="45"/>
    </row>
    <row r="66" spans="1:27" ht="15">
      <c r="A66" s="54">
        <v>60</v>
      </c>
      <c r="B66" s="31">
        <v>99</v>
      </c>
      <c r="C66" s="1" t="str">
        <f>VLOOKUP(B66,Startovka!$A$2:$G$92,4,FALSE)</f>
        <v>Lukáš Pěkný</v>
      </c>
      <c r="D66" s="2" t="str">
        <f>VLOOKUP(B66,Startovka!$A$2:$G$92,5,FALSE)</f>
        <v>Újezd - Rohožník</v>
      </c>
      <c r="E66" s="2" t="str">
        <f>VLOOKUP(B66,Startovka!$A$2:$G$92,7,FALSE)</f>
        <v>M1</v>
      </c>
      <c r="F66" s="1" t="s">
        <v>320</v>
      </c>
      <c r="G66" s="1" t="s">
        <v>320</v>
      </c>
      <c r="H66" s="1" t="s">
        <v>320</v>
      </c>
      <c r="I66" s="1" t="s">
        <v>320</v>
      </c>
      <c r="J66" s="1" t="s">
        <v>320</v>
      </c>
      <c r="K66" s="1" t="s">
        <v>320</v>
      </c>
      <c r="L66" s="1" t="s">
        <v>320</v>
      </c>
      <c r="M66" s="1" t="s">
        <v>320</v>
      </c>
      <c r="N66" s="1" t="s">
        <v>320</v>
      </c>
      <c r="O66" s="1" t="s">
        <v>320</v>
      </c>
      <c r="P66" s="1"/>
      <c r="Q66" s="1"/>
      <c r="R66" s="1" t="s">
        <v>320</v>
      </c>
      <c r="S66" s="1" t="s">
        <v>320</v>
      </c>
      <c r="T66" s="1"/>
      <c r="U66" s="2">
        <f t="shared" si="5"/>
        <v>74</v>
      </c>
      <c r="V66" s="9">
        <f t="shared" si="3"/>
        <v>226</v>
      </c>
      <c r="W66" s="38">
        <v>0.07199074074074074</v>
      </c>
      <c r="X66" s="39">
        <v>37</v>
      </c>
      <c r="Y66" s="42"/>
      <c r="Z66" s="12">
        <f t="shared" si="4"/>
        <v>13</v>
      </c>
      <c r="AA66" s="45"/>
    </row>
    <row r="67" spans="1:27" ht="15">
      <c r="A67" s="54">
        <v>61</v>
      </c>
      <c r="B67" s="31">
        <v>45</v>
      </c>
      <c r="C67" s="1" t="str">
        <f>VLOOKUP(B67,Startovka!$A$2:$G$92,4,FALSE)</f>
        <v>Pavel Dvořák</v>
      </c>
      <c r="D67" s="2" t="str">
        <f>VLOOKUP(B67,Startovka!$A$2:$G$92,5,FALSE)</f>
        <v>Praha 3</v>
      </c>
      <c r="E67" s="2" t="str">
        <f>VLOOKUP(B67,Startovka!$A$2:$G$92,7,FALSE)</f>
        <v>M1</v>
      </c>
      <c r="F67" s="1" t="s">
        <v>320</v>
      </c>
      <c r="G67" s="1" t="s">
        <v>320</v>
      </c>
      <c r="H67" s="1" t="s">
        <v>320</v>
      </c>
      <c r="I67" s="1" t="s">
        <v>320</v>
      </c>
      <c r="J67" s="1" t="s">
        <v>320</v>
      </c>
      <c r="K67" s="1" t="s">
        <v>320</v>
      </c>
      <c r="L67" s="1"/>
      <c r="M67" s="1"/>
      <c r="N67" s="1"/>
      <c r="O67" s="1" t="s">
        <v>320</v>
      </c>
      <c r="P67" s="1" t="s">
        <v>320</v>
      </c>
      <c r="Q67" s="1" t="s">
        <v>320</v>
      </c>
      <c r="R67" s="1" t="s">
        <v>320</v>
      </c>
      <c r="S67" s="1" t="s">
        <v>320</v>
      </c>
      <c r="T67" s="1"/>
      <c r="U67" s="2">
        <f t="shared" si="5"/>
        <v>46</v>
      </c>
      <c r="V67" s="9">
        <f t="shared" si="3"/>
        <v>224</v>
      </c>
      <c r="W67" s="38">
        <v>0.07052083333333332</v>
      </c>
      <c r="X67" s="39">
        <v>38</v>
      </c>
      <c r="Y67" s="42"/>
      <c r="Z67" s="12">
        <f t="shared" si="4"/>
        <v>11</v>
      </c>
      <c r="AA67" s="45"/>
    </row>
    <row r="68" spans="1:27" ht="15">
      <c r="A68" s="54">
        <v>62</v>
      </c>
      <c r="B68" s="31">
        <v>122</v>
      </c>
      <c r="C68" s="1" t="str">
        <f>VLOOKUP(B68,Startovka!$A$2:$G$92,4,FALSE)</f>
        <v>Kamil  Patrman</v>
      </c>
      <c r="D68" s="2" t="str">
        <f>VLOOKUP(B68,Startovka!$A$2:$G$92,5,FALSE)</f>
        <v>ZŠ Kodaňská</v>
      </c>
      <c r="E68" s="2" t="str">
        <f>VLOOKUP(B68,Startovka!$A$2:$G$92,7,FALSE)</f>
        <v>M1</v>
      </c>
      <c r="F68" s="1" t="s">
        <v>320</v>
      </c>
      <c r="G68" s="1" t="s">
        <v>320</v>
      </c>
      <c r="H68" s="1"/>
      <c r="I68" s="1" t="s">
        <v>320</v>
      </c>
      <c r="J68" s="1" t="s">
        <v>320</v>
      </c>
      <c r="K68" s="1" t="s">
        <v>320</v>
      </c>
      <c r="L68" s="1" t="s">
        <v>320</v>
      </c>
      <c r="M68" s="1" t="s">
        <v>320</v>
      </c>
      <c r="N68" s="1" t="s">
        <v>320</v>
      </c>
      <c r="O68" s="1" t="s">
        <v>320</v>
      </c>
      <c r="P68" s="1" t="s">
        <v>320</v>
      </c>
      <c r="Q68" s="1" t="s">
        <v>320</v>
      </c>
      <c r="R68" s="1" t="s">
        <v>320</v>
      </c>
      <c r="S68" s="1" t="s">
        <v>320</v>
      </c>
      <c r="T68" s="1"/>
      <c r="U68" s="2">
        <f t="shared" si="5"/>
        <v>110</v>
      </c>
      <c r="V68" s="9">
        <f t="shared" si="3"/>
        <v>220</v>
      </c>
      <c r="W68" s="38">
        <v>0.07347222222222222</v>
      </c>
      <c r="X68" s="39">
        <v>39</v>
      </c>
      <c r="Y68" s="42"/>
      <c r="Z68" s="12">
        <f t="shared" si="4"/>
        <v>15</v>
      </c>
      <c r="AA68" s="45"/>
    </row>
    <row r="69" spans="1:27" ht="15">
      <c r="A69" s="54">
        <v>63</v>
      </c>
      <c r="B69" s="31">
        <v>86</v>
      </c>
      <c r="C69" s="1" t="str">
        <f>VLOOKUP(B69,Startovka!$A$2:$G$92,4,FALSE)</f>
        <v>Lenka Bacílková</v>
      </c>
      <c r="D69" s="2" t="str">
        <f>VLOOKUP(B69,Startovka!$A$2:$G$92,5,FALSE)</f>
        <v>Černí koně/Úvaly</v>
      </c>
      <c r="E69" s="2" t="str">
        <f>VLOOKUP(B69,Startovka!$A$2:$G$92,7,FALSE)</f>
        <v>Z1 </v>
      </c>
      <c r="F69" s="1" t="s">
        <v>320</v>
      </c>
      <c r="G69" s="1" t="s">
        <v>320</v>
      </c>
      <c r="H69" s="1"/>
      <c r="I69" s="1" t="s">
        <v>320</v>
      </c>
      <c r="J69" s="1" t="s">
        <v>320</v>
      </c>
      <c r="K69" s="1"/>
      <c r="L69" s="1"/>
      <c r="M69" s="1"/>
      <c r="N69" s="1"/>
      <c r="O69" s="1" t="s">
        <v>320</v>
      </c>
      <c r="P69" s="1" t="s">
        <v>320</v>
      </c>
      <c r="Q69" s="1" t="s">
        <v>320</v>
      </c>
      <c r="R69" s="1" t="s">
        <v>320</v>
      </c>
      <c r="S69" s="1" t="s">
        <v>320</v>
      </c>
      <c r="T69" s="1"/>
      <c r="U69" s="2">
        <f t="shared" si="5"/>
        <v>0</v>
      </c>
      <c r="V69" s="9">
        <f t="shared" si="3"/>
        <v>220</v>
      </c>
      <c r="W69" s="38">
        <v>0.06142361111111111</v>
      </c>
      <c r="X69" s="39">
        <v>6</v>
      </c>
      <c r="Y69" s="42"/>
      <c r="Z69" s="12">
        <f t="shared" si="4"/>
        <v>0</v>
      </c>
      <c r="AA69" s="45"/>
    </row>
    <row r="70" spans="1:27" ht="15">
      <c r="A70" s="54">
        <v>64</v>
      </c>
      <c r="B70" s="31">
        <v>89</v>
      </c>
      <c r="C70" s="1" t="str">
        <f>VLOOKUP(B70,Startovka!$A$2:$G$92,4,FALSE)</f>
        <v>Petr Bacílek</v>
      </c>
      <c r="D70" s="2" t="str">
        <f>VLOOKUP(B70,Startovka!$A$2:$G$92,5,FALSE)</f>
        <v>Černí koně/ Úvaly</v>
      </c>
      <c r="E70" s="2" t="str">
        <f>VLOOKUP(B70,Startovka!$A$2:$G$92,7,FALSE)</f>
        <v>M1 </v>
      </c>
      <c r="F70" s="1" t="s">
        <v>320</v>
      </c>
      <c r="G70" s="1" t="s">
        <v>320</v>
      </c>
      <c r="H70" s="1"/>
      <c r="I70" s="1" t="s">
        <v>320</v>
      </c>
      <c r="J70" s="1" t="s">
        <v>320</v>
      </c>
      <c r="K70" s="1"/>
      <c r="L70" s="1"/>
      <c r="M70" s="1"/>
      <c r="N70" s="1"/>
      <c r="O70" s="1" t="s">
        <v>320</v>
      </c>
      <c r="P70" s="1" t="s">
        <v>320</v>
      </c>
      <c r="Q70" s="1" t="s">
        <v>320</v>
      </c>
      <c r="R70" s="1" t="s">
        <v>320</v>
      </c>
      <c r="S70" s="1" t="s">
        <v>320</v>
      </c>
      <c r="T70" s="1"/>
      <c r="U70" s="2">
        <f t="shared" si="5"/>
        <v>0</v>
      </c>
      <c r="V70" s="9">
        <f t="shared" si="3"/>
        <v>220</v>
      </c>
      <c r="W70" s="38">
        <v>0.06145833333333334</v>
      </c>
      <c r="X70" s="39">
        <v>40</v>
      </c>
      <c r="Y70" s="42"/>
      <c r="Z70" s="12">
        <f t="shared" si="4"/>
        <v>0</v>
      </c>
      <c r="AA70" s="45"/>
    </row>
    <row r="71" spans="1:27" ht="15">
      <c r="A71" s="54">
        <v>65</v>
      </c>
      <c r="B71" s="31">
        <v>93</v>
      </c>
      <c r="C71" s="1" t="str">
        <f>VLOOKUP(B71,Startovka!$A$2:$G$92,4,FALSE)</f>
        <v>Lucie Pouchová</v>
      </c>
      <c r="D71" s="2" t="str">
        <f>VLOOKUP(B71,Startovka!$A$2:$G$92,5,FALSE)</f>
        <v>Černí koně/Úvaly</v>
      </c>
      <c r="E71" s="2" t="str">
        <f>VLOOKUP(B71,Startovka!$A$2:$G$92,7,FALSE)</f>
        <v>Z1</v>
      </c>
      <c r="F71" s="1" t="s">
        <v>320</v>
      </c>
      <c r="G71" s="1" t="s">
        <v>320</v>
      </c>
      <c r="H71" s="1"/>
      <c r="I71" s="1" t="s">
        <v>320</v>
      </c>
      <c r="J71" s="1" t="s">
        <v>320</v>
      </c>
      <c r="K71" s="1"/>
      <c r="L71" s="1"/>
      <c r="M71" s="1"/>
      <c r="N71" s="1"/>
      <c r="O71" s="1" t="s">
        <v>320</v>
      </c>
      <c r="P71" s="1" t="s">
        <v>320</v>
      </c>
      <c r="Q71" s="1" t="s">
        <v>320</v>
      </c>
      <c r="R71" s="1" t="s">
        <v>320</v>
      </c>
      <c r="S71" s="1" t="s">
        <v>320</v>
      </c>
      <c r="T71" s="1"/>
      <c r="U71" s="2">
        <f t="shared" si="5"/>
        <v>0</v>
      </c>
      <c r="V71" s="9">
        <f aca="true" t="shared" si="6" ref="V71:V102">SUM(IF(F71="x",20,0),IF(G71="x",30,0),IF(H71="x",40,0),IF(I71="x",30,0),IF(J71="x",10,0),IF(K71="x",10,0),IF(L71="x",20),IF(M71="x",30,0),IF(N71="x",50,0),IF(O71="x",20),IF(P71="x",30,0),IF(Q71="x",40,0),IF(R71="x",20,0),IF(S71="x",20,0),T71,-U71)</f>
        <v>220</v>
      </c>
      <c r="W71" s="38">
        <v>0.061550925925925926</v>
      </c>
      <c r="X71" s="39">
        <v>7</v>
      </c>
      <c r="Y71" s="42"/>
      <c r="Z71" s="12">
        <f aca="true" t="shared" si="7" ref="Z71:Z102">IF(W71&lt;=$Y$5,0,MINUTE(W71-$Y$5))</f>
        <v>0</v>
      </c>
      <c r="AA71" s="45"/>
    </row>
    <row r="72" spans="1:27" ht="15">
      <c r="A72" s="54">
        <v>66</v>
      </c>
      <c r="B72" s="31">
        <v>128</v>
      </c>
      <c r="C72" s="1" t="str">
        <f>VLOOKUP(B72,Startovka!$A$2:$G$92,4,FALSE)</f>
        <v>Martin Sajdl</v>
      </c>
      <c r="D72" s="2"/>
      <c r="E72" s="2" t="str">
        <f>VLOOKUP(B72,Startovka!$A$2:$G$92,7,FALSE)</f>
        <v>M1</v>
      </c>
      <c r="F72" s="1" t="s">
        <v>320</v>
      </c>
      <c r="G72" s="1"/>
      <c r="H72" s="1"/>
      <c r="I72" s="1"/>
      <c r="J72" s="1"/>
      <c r="K72" s="1"/>
      <c r="L72" s="1" t="s">
        <v>320</v>
      </c>
      <c r="M72" s="1" t="s">
        <v>320</v>
      </c>
      <c r="N72" s="1"/>
      <c r="O72" s="1" t="s">
        <v>320</v>
      </c>
      <c r="P72" s="1" t="s">
        <v>320</v>
      </c>
      <c r="Q72" s="1" t="s">
        <v>320</v>
      </c>
      <c r="R72" s="1" t="s">
        <v>320</v>
      </c>
      <c r="S72" s="1" t="s">
        <v>320</v>
      </c>
      <c r="T72" s="1">
        <v>18</v>
      </c>
      <c r="U72" s="2">
        <f t="shared" si="5"/>
        <v>0</v>
      </c>
      <c r="V72" s="9">
        <f t="shared" si="6"/>
        <v>218</v>
      </c>
      <c r="W72" s="38">
        <v>0.060034722222222225</v>
      </c>
      <c r="X72" s="39">
        <v>41</v>
      </c>
      <c r="Y72" s="42"/>
      <c r="Z72" s="12">
        <f t="shared" si="7"/>
        <v>0</v>
      </c>
      <c r="AA72" s="45"/>
    </row>
    <row r="73" spans="1:27" ht="15">
      <c r="A73" s="54">
        <v>67</v>
      </c>
      <c r="B73" s="31">
        <v>112</v>
      </c>
      <c r="C73" s="1" t="str">
        <f>VLOOKUP(B73,Startovka!$A$2:$G$92,4,FALSE)</f>
        <v>David Šarík</v>
      </c>
      <c r="D73" s="2" t="str">
        <f>VLOOKUP(B73,Startovka!$A$2:$G$92,5,FALSE)</f>
        <v>Jirny</v>
      </c>
      <c r="E73" s="2" t="str">
        <f>VLOOKUP(B73,Startovka!$A$2:$G$92,7,FALSE)</f>
        <v>M1</v>
      </c>
      <c r="F73" s="1" t="s">
        <v>320</v>
      </c>
      <c r="G73" s="1"/>
      <c r="H73" s="1" t="s">
        <v>320</v>
      </c>
      <c r="I73" s="1" t="s">
        <v>320</v>
      </c>
      <c r="J73" s="1" t="s">
        <v>320</v>
      </c>
      <c r="K73" s="1" t="s">
        <v>320</v>
      </c>
      <c r="L73" s="1" t="s">
        <v>320</v>
      </c>
      <c r="M73" s="1"/>
      <c r="N73" s="1" t="s">
        <v>320</v>
      </c>
      <c r="O73" s="1" t="s">
        <v>320</v>
      </c>
      <c r="P73" s="1"/>
      <c r="Q73" s="1"/>
      <c r="R73" s="1" t="s">
        <v>320</v>
      </c>
      <c r="S73" s="1"/>
      <c r="T73" s="1"/>
      <c r="U73" s="2">
        <f t="shared" si="5"/>
        <v>2</v>
      </c>
      <c r="V73" s="9">
        <f t="shared" si="6"/>
        <v>218</v>
      </c>
      <c r="W73" s="38">
        <v>0.06372685185185185</v>
      </c>
      <c r="X73" s="39">
        <v>42</v>
      </c>
      <c r="Y73" s="42"/>
      <c r="Z73" s="12">
        <f t="shared" si="7"/>
        <v>1</v>
      </c>
      <c r="AA73" s="45"/>
    </row>
    <row r="74" spans="1:27" ht="15">
      <c r="A74" s="54">
        <v>68</v>
      </c>
      <c r="B74" s="31">
        <v>2</v>
      </c>
      <c r="C74" s="1" t="str">
        <f>VLOOKUP(B74,Startovka!$A$2:$G$92,4,FALSE)</f>
        <v>šimon Rožníček</v>
      </c>
      <c r="D74" s="2" t="str">
        <f>VLOOKUP(B74,Startovka!$A$2:$G$92,5,FALSE)</f>
        <v>Úvaly</v>
      </c>
      <c r="E74" s="2" t="str">
        <f>VLOOKUP(B74,Startovka!$A$2:$G$92,7,FALSE)</f>
        <v>M0</v>
      </c>
      <c r="F74" s="1"/>
      <c r="G74" s="1"/>
      <c r="H74" s="1"/>
      <c r="I74" s="1"/>
      <c r="J74" s="1"/>
      <c r="K74" s="1"/>
      <c r="L74" s="1" t="s">
        <v>320</v>
      </c>
      <c r="M74" s="1" t="s">
        <v>320</v>
      </c>
      <c r="N74" s="1" t="s">
        <v>320</v>
      </c>
      <c r="O74" s="1" t="s">
        <v>320</v>
      </c>
      <c r="P74" s="1" t="s">
        <v>320</v>
      </c>
      <c r="Q74" s="1" t="s">
        <v>320</v>
      </c>
      <c r="R74" s="1"/>
      <c r="S74" s="1" t="s">
        <v>320</v>
      </c>
      <c r="T74" s="1"/>
      <c r="U74" s="2"/>
      <c r="V74" s="9">
        <f t="shared" si="6"/>
        <v>210</v>
      </c>
      <c r="W74" s="38">
        <v>0.0619216666666667</v>
      </c>
      <c r="X74" s="39">
        <v>7</v>
      </c>
      <c r="Y74" s="42"/>
      <c r="Z74" s="12">
        <f t="shared" si="7"/>
        <v>0</v>
      </c>
      <c r="AA74" s="45"/>
    </row>
    <row r="75" spans="1:27" ht="15">
      <c r="A75" s="54">
        <v>69</v>
      </c>
      <c r="B75" s="31">
        <v>120</v>
      </c>
      <c r="C75" s="1" t="str">
        <f>VLOOKUP(B75,Startovka!$A$2:$G$92,4,FALSE)</f>
        <v>Eva Švábková</v>
      </c>
      <c r="D75" s="2" t="str">
        <f>VLOOKUP(B75,Startovka!$A$2:$G$92,5,FALSE)</f>
        <v>KOS Plzeň</v>
      </c>
      <c r="E75" s="2" t="str">
        <f>VLOOKUP(B75,Startovka!$A$2:$G$92,7,FALSE)</f>
        <v>Z1</v>
      </c>
      <c r="F75" s="1" t="s">
        <v>320</v>
      </c>
      <c r="G75" s="1" t="s">
        <v>320</v>
      </c>
      <c r="H75" s="1"/>
      <c r="I75" s="1" t="s">
        <v>320</v>
      </c>
      <c r="J75" s="1"/>
      <c r="K75" s="1" t="s">
        <v>320</v>
      </c>
      <c r="L75" s="1"/>
      <c r="M75" s="1" t="s">
        <v>320</v>
      </c>
      <c r="N75" s="1"/>
      <c r="O75" s="1"/>
      <c r="P75" s="1" t="s">
        <v>320</v>
      </c>
      <c r="Q75" s="1" t="s">
        <v>320</v>
      </c>
      <c r="R75" s="1"/>
      <c r="S75" s="1" t="s">
        <v>320</v>
      </c>
      <c r="T75" s="1"/>
      <c r="U75" s="2">
        <f aca="true" t="shared" si="8" ref="U75:U86">IF(Z75&lt;=5,Z75*2,10+(Z75-5)^2)</f>
        <v>0</v>
      </c>
      <c r="V75" s="9">
        <f t="shared" si="6"/>
        <v>210</v>
      </c>
      <c r="W75" s="38">
        <v>0.06262731481481482</v>
      </c>
      <c r="X75" s="39">
        <v>8</v>
      </c>
      <c r="Y75" s="42"/>
      <c r="Z75" s="12">
        <f t="shared" si="7"/>
        <v>0</v>
      </c>
      <c r="AA75" s="45"/>
    </row>
    <row r="76" spans="1:27" ht="15">
      <c r="A76" s="54">
        <v>70</v>
      </c>
      <c r="B76" s="31">
        <v>91</v>
      </c>
      <c r="C76" s="1" t="str">
        <f>VLOOKUP(B76,Startovka!$A$2:$G$92,4,FALSE)</f>
        <v>Jakub Holovský</v>
      </c>
      <c r="D76" s="2" t="str">
        <f>VLOOKUP(B76,Startovka!$A$2:$G$92,5,FALSE)</f>
        <v>Chotouň</v>
      </c>
      <c r="E76" s="2" t="str">
        <f>VLOOKUP(B76,Startovka!$A$2:$G$92,7,FALSE)</f>
        <v>M1</v>
      </c>
      <c r="F76" s="1"/>
      <c r="G76" s="1"/>
      <c r="H76" s="1"/>
      <c r="I76" s="1"/>
      <c r="J76" s="1"/>
      <c r="K76" s="1"/>
      <c r="L76" s="1" t="s">
        <v>320</v>
      </c>
      <c r="M76" s="1" t="s">
        <v>320</v>
      </c>
      <c r="N76" s="1" t="s">
        <v>320</v>
      </c>
      <c r="O76" s="1" t="s">
        <v>320</v>
      </c>
      <c r="P76" s="1" t="s">
        <v>320</v>
      </c>
      <c r="Q76" s="1" t="s">
        <v>320</v>
      </c>
      <c r="R76" s="1"/>
      <c r="S76" s="1" t="s">
        <v>320</v>
      </c>
      <c r="T76" s="1"/>
      <c r="U76" s="2">
        <f t="shared" si="8"/>
        <v>4</v>
      </c>
      <c r="V76" s="9">
        <f t="shared" si="6"/>
        <v>206</v>
      </c>
      <c r="W76" s="38">
        <v>0.06424768518518519</v>
      </c>
      <c r="X76" s="39">
        <v>43</v>
      </c>
      <c r="Y76" s="42"/>
      <c r="Z76" s="12">
        <f t="shared" si="7"/>
        <v>2</v>
      </c>
      <c r="AA76" s="45"/>
    </row>
    <row r="77" spans="1:27" ht="15">
      <c r="A77" s="54">
        <v>71</v>
      </c>
      <c r="B77" s="31">
        <v>40</v>
      </c>
      <c r="C77" s="1" t="str">
        <f>VLOOKUP(B77,Startovka!$A$2:$G$92,4,FALSE)</f>
        <v>Martina Mračková</v>
      </c>
      <c r="D77" s="2" t="str">
        <f>VLOOKUP(B77,Startovka!$A$2:$G$92,5,FALSE)</f>
        <v>Merida Bikeranch Team / Praha</v>
      </c>
      <c r="E77" s="2" t="str">
        <f>VLOOKUP(B77,Startovka!$A$2:$G$92,7,FALSE)</f>
        <v>Z1</v>
      </c>
      <c r="F77" s="1"/>
      <c r="G77" s="1"/>
      <c r="H77" s="1"/>
      <c r="I77" s="1" t="s">
        <v>320</v>
      </c>
      <c r="J77" s="1" t="s">
        <v>320</v>
      </c>
      <c r="K77" s="1" t="s">
        <v>320</v>
      </c>
      <c r="L77" s="1" t="s">
        <v>320</v>
      </c>
      <c r="M77" s="1" t="s">
        <v>320</v>
      </c>
      <c r="N77" s="1"/>
      <c r="O77" s="1" t="s">
        <v>320</v>
      </c>
      <c r="P77" s="1" t="s">
        <v>320</v>
      </c>
      <c r="Q77" s="1" t="s">
        <v>320</v>
      </c>
      <c r="R77" s="1"/>
      <c r="S77" s="1"/>
      <c r="T77" s="1">
        <v>2</v>
      </c>
      <c r="U77" s="2">
        <f t="shared" si="8"/>
        <v>0</v>
      </c>
      <c r="V77" s="9">
        <f t="shared" si="6"/>
        <v>192</v>
      </c>
      <c r="W77" s="38">
        <v>0.0574484027777778</v>
      </c>
      <c r="X77" s="39">
        <v>9</v>
      </c>
      <c r="Y77" s="42"/>
      <c r="Z77" s="12">
        <f t="shared" si="7"/>
        <v>0</v>
      </c>
      <c r="AA77" s="45"/>
    </row>
    <row r="78" spans="1:27" ht="15">
      <c r="A78" s="54">
        <v>72</v>
      </c>
      <c r="B78" s="31">
        <v>92</v>
      </c>
      <c r="C78" s="1" t="str">
        <f>VLOOKUP(B78,Startovka!$A$2:$G$92,4,FALSE)</f>
        <v>Jan Verner</v>
      </c>
      <c r="D78" s="2">
        <f>VLOOKUP(B78,Startovka!$A$2:$G$92,5,FALSE)</f>
      </c>
      <c r="E78" s="2" t="str">
        <f>VLOOKUP(B78,Startovka!$A$2:$G$92,7,FALSE)</f>
        <v>M1</v>
      </c>
      <c r="F78" s="1"/>
      <c r="G78" s="1"/>
      <c r="H78" s="1"/>
      <c r="I78" s="1"/>
      <c r="J78" s="1"/>
      <c r="K78" s="1"/>
      <c r="L78" s="1" t="s">
        <v>320</v>
      </c>
      <c r="M78" s="1" t="s">
        <v>320</v>
      </c>
      <c r="N78" s="1" t="s">
        <v>320</v>
      </c>
      <c r="O78" s="1" t="s">
        <v>320</v>
      </c>
      <c r="P78" s="1" t="s">
        <v>320</v>
      </c>
      <c r="Q78" s="1" t="s">
        <v>320</v>
      </c>
      <c r="R78" s="1"/>
      <c r="S78" s="1"/>
      <c r="T78" s="1"/>
      <c r="U78" s="2">
        <f t="shared" si="8"/>
        <v>4</v>
      </c>
      <c r="V78" s="9">
        <f t="shared" si="6"/>
        <v>186</v>
      </c>
      <c r="W78" s="38">
        <v>0.06429398148148148</v>
      </c>
      <c r="X78" s="39">
        <v>44</v>
      </c>
      <c r="Y78" s="42"/>
      <c r="Z78" s="12">
        <f t="shared" si="7"/>
        <v>2</v>
      </c>
      <c r="AA78" s="45"/>
    </row>
    <row r="79" spans="1:27" ht="15">
      <c r="A79" s="54">
        <v>73</v>
      </c>
      <c r="B79" s="31">
        <v>18</v>
      </c>
      <c r="C79" s="1" t="str">
        <f>VLOOKUP(B79,Startovka!$A$2:$G$92,4,FALSE)</f>
        <v>Radek Taške</v>
      </c>
      <c r="D79" s="2" t="str">
        <f>VLOOKUP(B79,Startovka!$A$2:$G$92,5,FALSE)</f>
        <v>Újezd </v>
      </c>
      <c r="E79" s="2" t="str">
        <f>VLOOKUP(B79,Startovka!$A$2:$G$92,7,FALSE)</f>
        <v>M1</v>
      </c>
      <c r="F79" s="1" t="s">
        <v>320</v>
      </c>
      <c r="G79" s="1" t="s">
        <v>320</v>
      </c>
      <c r="H79" s="1" t="s">
        <v>320</v>
      </c>
      <c r="I79" s="1" t="s">
        <v>320</v>
      </c>
      <c r="J79" s="1" t="s">
        <v>320</v>
      </c>
      <c r="K79" s="1" t="s">
        <v>320</v>
      </c>
      <c r="L79" s="1"/>
      <c r="M79" s="1"/>
      <c r="N79" s="1"/>
      <c r="O79" s="1" t="s">
        <v>320</v>
      </c>
      <c r="P79" s="1"/>
      <c r="Q79" s="1"/>
      <c r="R79" s="1" t="s">
        <v>320</v>
      </c>
      <c r="S79" s="1"/>
      <c r="T79" s="1"/>
      <c r="U79" s="2">
        <f t="shared" si="8"/>
        <v>0</v>
      </c>
      <c r="V79" s="9">
        <f t="shared" si="6"/>
        <v>180</v>
      </c>
      <c r="W79" s="38">
        <v>0.0623876851851852</v>
      </c>
      <c r="X79" s="39">
        <v>45</v>
      </c>
      <c r="Y79" s="42"/>
      <c r="Z79" s="12">
        <f t="shared" si="7"/>
        <v>0</v>
      </c>
      <c r="AA79" s="45"/>
    </row>
    <row r="80" spans="1:27" ht="15">
      <c r="A80" s="54">
        <v>74</v>
      </c>
      <c r="B80" s="31">
        <v>16</v>
      </c>
      <c r="C80" s="1" t="str">
        <f>VLOOKUP(B80,Startovka!$A$2:$G$92,4,FALSE)</f>
        <v>Daniela Popelková</v>
      </c>
      <c r="D80" s="2" t="str">
        <f>VLOOKUP(B80,Startovka!$A$2:$G$92,5,FALSE)</f>
        <v>VŠSK Pedf UK</v>
      </c>
      <c r="E80" s="2" t="str">
        <f>VLOOKUP(B80,Startovka!$A$2:$G$92,7,FALSE)</f>
        <v>Z1</v>
      </c>
      <c r="F80" s="1"/>
      <c r="G80" s="1"/>
      <c r="H80" s="1"/>
      <c r="I80" s="1"/>
      <c r="J80" s="1" t="s">
        <v>320</v>
      </c>
      <c r="K80" s="1" t="s">
        <v>320</v>
      </c>
      <c r="L80" s="1" t="s">
        <v>320</v>
      </c>
      <c r="M80" s="1" t="s">
        <v>320</v>
      </c>
      <c r="N80" s="1" t="s">
        <v>320</v>
      </c>
      <c r="O80" s="1" t="s">
        <v>320</v>
      </c>
      <c r="P80" s="1"/>
      <c r="Q80" s="1"/>
      <c r="R80" s="1" t="s">
        <v>320</v>
      </c>
      <c r="S80" s="1" t="s">
        <v>320</v>
      </c>
      <c r="T80" s="1"/>
      <c r="U80" s="2">
        <f t="shared" si="8"/>
        <v>0</v>
      </c>
      <c r="V80" s="9">
        <f t="shared" si="6"/>
        <v>180</v>
      </c>
      <c r="W80" s="38">
        <v>0.0576876388888889</v>
      </c>
      <c r="X80" s="39">
        <v>12</v>
      </c>
      <c r="Y80" s="42"/>
      <c r="Z80" s="12">
        <f t="shared" si="7"/>
        <v>0</v>
      </c>
      <c r="AA80" s="45"/>
    </row>
    <row r="81" spans="1:27" ht="15">
      <c r="A81" s="54">
        <v>75</v>
      </c>
      <c r="B81" s="31">
        <v>37</v>
      </c>
      <c r="C81" s="1" t="str">
        <f>VLOOKUP(B81,Startovka!$A$2:$G$92,4,FALSE)</f>
        <v>Lenka Šnoblová</v>
      </c>
      <c r="D81" s="2" t="str">
        <f>VLOOKUP(B81,Startovka!$A$2:$G$92,5,FALSE)</f>
        <v>CK Úvaly</v>
      </c>
      <c r="E81" s="2" t="str">
        <f>VLOOKUP(B81,Startovka!$A$2:$G$92,7,FALSE)</f>
        <v>Z1</v>
      </c>
      <c r="F81" s="1"/>
      <c r="G81" s="1"/>
      <c r="H81" s="1"/>
      <c r="I81" s="1"/>
      <c r="J81" s="1" t="s">
        <v>320</v>
      </c>
      <c r="K81" s="1" t="s">
        <v>320</v>
      </c>
      <c r="L81" s="1" t="s">
        <v>320</v>
      </c>
      <c r="M81" s="1" t="s">
        <v>320</v>
      </c>
      <c r="N81" s="1" t="s">
        <v>320</v>
      </c>
      <c r="O81" s="1" t="s">
        <v>320</v>
      </c>
      <c r="P81" s="1"/>
      <c r="Q81" s="1"/>
      <c r="R81" s="1" t="s">
        <v>320</v>
      </c>
      <c r="S81" s="1" t="s">
        <v>320</v>
      </c>
      <c r="T81" s="1"/>
      <c r="U81" s="2">
        <f t="shared" si="8"/>
        <v>0</v>
      </c>
      <c r="V81" s="9">
        <f t="shared" si="6"/>
        <v>180</v>
      </c>
      <c r="W81" s="38">
        <v>0.0576798726851852</v>
      </c>
      <c r="X81" s="39">
        <v>10</v>
      </c>
      <c r="Y81" s="42"/>
      <c r="Z81" s="12">
        <f t="shared" si="7"/>
        <v>0</v>
      </c>
      <c r="AA81" s="45"/>
    </row>
    <row r="82" spans="1:27" ht="15">
      <c r="A82" s="54">
        <v>76</v>
      </c>
      <c r="B82" s="31">
        <v>38</v>
      </c>
      <c r="C82" s="1" t="str">
        <f>VLOOKUP(B82,Startovka!$A$2:$G$92,4,FALSE)</f>
        <v>Martina Prokešová</v>
      </c>
      <c r="D82" s="2" t="str">
        <f>VLOOKUP(B82,Startovka!$A$2:$G$92,5,FALSE)</f>
        <v>CK Úvaly</v>
      </c>
      <c r="E82" s="2" t="str">
        <f>VLOOKUP(B82,Startovka!$A$2:$G$92,7,FALSE)</f>
        <v>Z1</v>
      </c>
      <c r="F82" s="1"/>
      <c r="G82" s="1"/>
      <c r="H82" s="1"/>
      <c r="I82" s="1"/>
      <c r="J82" s="1" t="s">
        <v>320</v>
      </c>
      <c r="K82" s="1" t="s">
        <v>320</v>
      </c>
      <c r="L82" s="1" t="s">
        <v>320</v>
      </c>
      <c r="M82" s="1" t="s">
        <v>320</v>
      </c>
      <c r="N82" s="1" t="s">
        <v>320</v>
      </c>
      <c r="O82" s="1" t="s">
        <v>320</v>
      </c>
      <c r="P82" s="1"/>
      <c r="Q82" s="1"/>
      <c r="R82" s="1" t="s">
        <v>320</v>
      </c>
      <c r="S82" s="1" t="s">
        <v>320</v>
      </c>
      <c r="T82" s="1"/>
      <c r="U82" s="2">
        <f t="shared" si="8"/>
        <v>0</v>
      </c>
      <c r="V82" s="9">
        <f t="shared" si="6"/>
        <v>180</v>
      </c>
      <c r="W82" s="38">
        <v>0.057684212962963</v>
      </c>
      <c r="X82" s="39">
        <v>11</v>
      </c>
      <c r="Y82" s="42"/>
      <c r="Z82" s="12">
        <f t="shared" si="7"/>
        <v>0</v>
      </c>
      <c r="AA82" s="45"/>
    </row>
    <row r="83" spans="1:27" ht="15">
      <c r="A83" s="54">
        <v>77</v>
      </c>
      <c r="B83" s="31">
        <v>27</v>
      </c>
      <c r="C83" s="1" t="str">
        <f>VLOOKUP(B83,Startovka!$A$2:$G$92,4,FALSE)</f>
        <v>Petr Balík</v>
      </c>
      <c r="D83" s="2" t="str">
        <f>VLOOKUP(B83,Startovka!$A$2:$G$92,5,FALSE)</f>
        <v>Sibřina</v>
      </c>
      <c r="E83" s="2" t="str">
        <f>VLOOKUP(B83,Startovka!$A$2:$G$92,7,FALSE)</f>
        <v>M2</v>
      </c>
      <c r="F83" s="1"/>
      <c r="G83" s="1"/>
      <c r="H83" s="1"/>
      <c r="I83" s="1"/>
      <c r="J83" s="1" t="s">
        <v>320</v>
      </c>
      <c r="K83" s="1" t="s">
        <v>320</v>
      </c>
      <c r="L83" s="1" t="s">
        <v>320</v>
      </c>
      <c r="M83" s="1" t="s">
        <v>320</v>
      </c>
      <c r="N83" s="1" t="s">
        <v>320</v>
      </c>
      <c r="O83" s="1" t="s">
        <v>320</v>
      </c>
      <c r="P83" s="1"/>
      <c r="Q83" s="1"/>
      <c r="R83" s="1" t="s">
        <v>320</v>
      </c>
      <c r="S83" s="1"/>
      <c r="T83" s="1"/>
      <c r="U83" s="2">
        <f t="shared" si="8"/>
        <v>0</v>
      </c>
      <c r="V83" s="9">
        <f t="shared" si="6"/>
        <v>160</v>
      </c>
      <c r="W83" s="38">
        <v>0.0622986689814815</v>
      </c>
      <c r="X83" s="39">
        <v>10</v>
      </c>
      <c r="Y83" s="42"/>
      <c r="Z83" s="12">
        <f t="shared" si="7"/>
        <v>0</v>
      </c>
      <c r="AA83" s="45"/>
    </row>
    <row r="84" spans="1:27" ht="15">
      <c r="A84" s="54">
        <v>78</v>
      </c>
      <c r="B84" s="29">
        <v>26</v>
      </c>
      <c r="C84" s="1" t="str">
        <f>VLOOKUP(B84,Startovka!$A$2:$G$92,4,FALSE)</f>
        <v>Tereza  Balíková</v>
      </c>
      <c r="D84" s="2" t="str">
        <f>VLOOKUP(B84,Startovka!$A$2:$G$92,5,FALSE)</f>
        <v>Sibřina</v>
      </c>
      <c r="E84" s="2" t="str">
        <f>VLOOKUP(B84,Startovka!$A$2:$G$92,7,FALSE)</f>
        <v>Z0 </v>
      </c>
      <c r="F84" s="1"/>
      <c r="G84" s="1"/>
      <c r="H84" s="1"/>
      <c r="I84" s="1"/>
      <c r="J84" s="1"/>
      <c r="K84" s="1" t="s">
        <v>320</v>
      </c>
      <c r="L84" s="1" t="s">
        <v>320</v>
      </c>
      <c r="M84" s="1" t="s">
        <v>320</v>
      </c>
      <c r="N84" s="1" t="s">
        <v>320</v>
      </c>
      <c r="O84" s="1" t="s">
        <v>320</v>
      </c>
      <c r="P84" s="1"/>
      <c r="Q84" s="1"/>
      <c r="R84" s="1" t="s">
        <v>320</v>
      </c>
      <c r="S84" s="1"/>
      <c r="T84" s="1"/>
      <c r="U84" s="2">
        <f t="shared" si="8"/>
        <v>0</v>
      </c>
      <c r="V84" s="9">
        <f t="shared" si="6"/>
        <v>150</v>
      </c>
      <c r="W84" s="38">
        <v>0.062363125</v>
      </c>
      <c r="X84" s="39">
        <v>4</v>
      </c>
      <c r="Y84" s="44"/>
      <c r="Z84" s="12">
        <f t="shared" si="7"/>
        <v>0</v>
      </c>
      <c r="AA84" s="47"/>
    </row>
    <row r="85" spans="1:27" ht="15">
      <c r="A85" s="54">
        <v>79</v>
      </c>
      <c r="B85" s="31">
        <v>55</v>
      </c>
      <c r="C85" s="1" t="str">
        <f>VLOOKUP(B85,Startovka!$A$2:$G$92,4,FALSE)</f>
        <v>Karel Holeček</v>
      </c>
      <c r="D85" s="2" t="str">
        <f>VLOOKUP(B85,Startovka!$A$2:$G$92,5,FALSE)</f>
        <v>Praha 9</v>
      </c>
      <c r="E85" s="2" t="str">
        <f>VLOOKUP(B85,Startovka!$A$2:$G$92,7,FALSE)</f>
        <v>M2</v>
      </c>
      <c r="F85" s="1"/>
      <c r="G85" s="1"/>
      <c r="H85" s="1"/>
      <c r="I85" s="1"/>
      <c r="J85" s="1"/>
      <c r="K85" s="1"/>
      <c r="L85" s="1"/>
      <c r="M85" s="1" t="s">
        <v>320</v>
      </c>
      <c r="N85" s="1"/>
      <c r="O85" s="1" t="s">
        <v>320</v>
      </c>
      <c r="P85" s="1" t="s">
        <v>320</v>
      </c>
      <c r="Q85" s="1" t="s">
        <v>320</v>
      </c>
      <c r="R85" s="1" t="s">
        <v>320</v>
      </c>
      <c r="S85" s="1"/>
      <c r="T85" s="1">
        <v>10</v>
      </c>
      <c r="U85" s="2">
        <f t="shared" si="8"/>
        <v>2</v>
      </c>
      <c r="V85" s="9">
        <f t="shared" si="6"/>
        <v>148</v>
      </c>
      <c r="W85" s="38">
        <v>0.06372685185185185</v>
      </c>
      <c r="X85" s="39">
        <v>11</v>
      </c>
      <c r="Y85" s="42"/>
      <c r="Z85" s="12">
        <f t="shared" si="7"/>
        <v>1</v>
      </c>
      <c r="AA85" s="45"/>
    </row>
    <row r="86" spans="1:27" ht="15">
      <c r="A86" s="54">
        <v>80</v>
      </c>
      <c r="B86" s="31">
        <v>95</v>
      </c>
      <c r="C86" s="1" t="str">
        <f>VLOOKUP(B86,Startovka!$A$2:$G$92,4,FALSE)</f>
        <v>Martina Pecháčková</v>
      </c>
      <c r="D86" s="2" t="str">
        <f>VLOOKUP(B86,Startovka!$A$2:$G$92,5,FALSE)</f>
        <v>Dým tým</v>
      </c>
      <c r="E86" s="2" t="str">
        <f>VLOOKUP(B86,Startovka!$A$2:$G$92,7,FALSE)</f>
        <v>Z1</v>
      </c>
      <c r="F86" s="1"/>
      <c r="G86" s="1" t="s">
        <v>320</v>
      </c>
      <c r="H86" s="1" t="s">
        <v>320</v>
      </c>
      <c r="I86" s="1" t="s">
        <v>320</v>
      </c>
      <c r="J86" s="1" t="s">
        <v>320</v>
      </c>
      <c r="K86" s="1" t="s">
        <v>320</v>
      </c>
      <c r="L86" s="1"/>
      <c r="M86" s="1" t="s">
        <v>320</v>
      </c>
      <c r="N86" s="1" t="s">
        <v>320</v>
      </c>
      <c r="O86" s="1" t="s">
        <v>320</v>
      </c>
      <c r="P86" s="1"/>
      <c r="Q86" s="1"/>
      <c r="R86" s="1"/>
      <c r="S86" s="1"/>
      <c r="T86" s="1"/>
      <c r="U86" s="2">
        <f t="shared" si="8"/>
        <v>74</v>
      </c>
      <c r="V86" s="9">
        <f t="shared" si="6"/>
        <v>146</v>
      </c>
      <c r="W86" s="38">
        <v>0.0715625</v>
      </c>
      <c r="X86" s="39">
        <v>12</v>
      </c>
      <c r="Y86" s="42"/>
      <c r="Z86" s="12">
        <f t="shared" si="7"/>
        <v>13</v>
      </c>
      <c r="AA86" s="45"/>
    </row>
    <row r="87" spans="1:27" ht="15">
      <c r="A87" s="54">
        <v>81</v>
      </c>
      <c r="B87" s="31">
        <v>29</v>
      </c>
      <c r="C87" s="1" t="str">
        <f>VLOOKUP(B87,Startovka!$A$2:$G$92,4,FALSE)</f>
        <v>Petr Dvořák</v>
      </c>
      <c r="D87" s="2" t="str">
        <f>VLOOKUP(B87,Startovka!$A$2:$G$92,5,FALSE)</f>
        <v>Bike service Klecany MTB</v>
      </c>
      <c r="E87" s="2" t="str">
        <f>VLOOKUP(B87,Startovka!$A$2:$G$92,7,FALSE)</f>
        <v>M0 </v>
      </c>
      <c r="F87" s="1"/>
      <c r="G87" s="1"/>
      <c r="H87" s="1"/>
      <c r="I87" s="1"/>
      <c r="J87" s="1"/>
      <c r="K87" s="1"/>
      <c r="L87" s="1" t="s">
        <v>320</v>
      </c>
      <c r="M87" s="1" t="s">
        <v>320</v>
      </c>
      <c r="N87" s="1" t="s">
        <v>320</v>
      </c>
      <c r="O87" s="1" t="s">
        <v>320</v>
      </c>
      <c r="P87" s="1"/>
      <c r="Q87" s="1"/>
      <c r="R87" s="1" t="s">
        <v>320</v>
      </c>
      <c r="S87" s="1"/>
      <c r="T87" s="1"/>
      <c r="U87" s="2"/>
      <c r="V87" s="9">
        <f t="shared" si="6"/>
        <v>140</v>
      </c>
      <c r="W87" s="38">
        <v>0.0622031481481481</v>
      </c>
      <c r="X87" s="39">
        <v>8</v>
      </c>
      <c r="Y87" s="42"/>
      <c r="Z87" s="12">
        <f t="shared" si="7"/>
        <v>0</v>
      </c>
      <c r="AA87" s="45"/>
    </row>
    <row r="88" spans="1:27" ht="15">
      <c r="A88" s="54">
        <v>82</v>
      </c>
      <c r="B88" s="31">
        <v>28</v>
      </c>
      <c r="C88" s="1" t="str">
        <f>VLOOKUP(B88,Startovka!$A$2:$G$92,4,FALSE)</f>
        <v>Jaroslav Skrbek</v>
      </c>
      <c r="D88" s="2" t="str">
        <f>VLOOKUP(B88,Startovka!$A$2:$G$92,5,FALSE)</f>
        <v>Máslovice 95</v>
      </c>
      <c r="E88" s="2" t="str">
        <f>VLOOKUP(B88,Startovka!$A$2:$G$92,7,FALSE)</f>
        <v>M2</v>
      </c>
      <c r="F88" s="1"/>
      <c r="G88" s="1"/>
      <c r="H88" s="1"/>
      <c r="I88" s="1"/>
      <c r="J88" s="1"/>
      <c r="K88" s="1"/>
      <c r="L88" s="1" t="s">
        <v>320</v>
      </c>
      <c r="M88" s="1" t="s">
        <v>320</v>
      </c>
      <c r="N88" s="1" t="s">
        <v>320</v>
      </c>
      <c r="O88" s="1" t="s">
        <v>320</v>
      </c>
      <c r="P88" s="1"/>
      <c r="Q88" s="1"/>
      <c r="R88" s="1" t="s">
        <v>320</v>
      </c>
      <c r="S88" s="1"/>
      <c r="T88" s="1"/>
      <c r="U88" s="2">
        <f aca="true" t="shared" si="9" ref="U88:U97">IF(Z88&lt;=5,Z88*2,10+(Z88-5)^2)</f>
        <v>0</v>
      </c>
      <c r="V88" s="9">
        <f t="shared" si="6"/>
        <v>140</v>
      </c>
      <c r="W88" s="38">
        <v>0.0621731828703704</v>
      </c>
      <c r="X88" s="39">
        <v>12</v>
      </c>
      <c r="Y88" s="42"/>
      <c r="Z88" s="12">
        <f t="shared" si="7"/>
        <v>0</v>
      </c>
      <c r="AA88" s="45"/>
    </row>
    <row r="89" spans="1:27" ht="15">
      <c r="A89" s="54">
        <v>83</v>
      </c>
      <c r="B89" s="31">
        <v>149</v>
      </c>
      <c r="C89" s="1" t="str">
        <f>VLOOKUP(B89,Startovka!$A$2:$G$92,4,FALSE)</f>
        <v>Lenka Čejková</v>
      </c>
      <c r="D89" s="2"/>
      <c r="E89" s="2" t="str">
        <f>VLOOKUP(B89,Startovka!$A$2:$G$92,7,FALSE)</f>
        <v>Z1</v>
      </c>
      <c r="F89" s="1" t="s">
        <v>320</v>
      </c>
      <c r="G89" s="1" t="s">
        <v>320</v>
      </c>
      <c r="H89" s="1" t="s">
        <v>320</v>
      </c>
      <c r="I89" s="1" t="s">
        <v>320</v>
      </c>
      <c r="J89" s="1" t="s">
        <v>320</v>
      </c>
      <c r="K89" s="1" t="s">
        <v>320</v>
      </c>
      <c r="L89" s="1"/>
      <c r="M89" s="1"/>
      <c r="N89" s="1"/>
      <c r="O89" s="1"/>
      <c r="P89" s="1"/>
      <c r="Q89" s="1"/>
      <c r="R89" s="1"/>
      <c r="S89" s="1"/>
      <c r="T89" s="1"/>
      <c r="U89" s="2">
        <f t="shared" si="9"/>
        <v>10</v>
      </c>
      <c r="V89" s="9">
        <f t="shared" si="6"/>
        <v>130</v>
      </c>
      <c r="W89" s="38">
        <v>0.06630787037037038</v>
      </c>
      <c r="X89" s="39">
        <v>13</v>
      </c>
      <c r="Y89" s="42"/>
      <c r="Z89" s="12">
        <f t="shared" si="7"/>
        <v>5</v>
      </c>
      <c r="AA89" s="45"/>
    </row>
    <row r="90" spans="1:27" ht="15">
      <c r="A90" s="54">
        <v>84</v>
      </c>
      <c r="B90" s="31">
        <v>127</v>
      </c>
      <c r="C90" s="1" t="str">
        <f>VLOOKUP(B90,Startovka!$A$2:$G$92,4,FALSE)</f>
        <v>Rudolf Kašpar</v>
      </c>
      <c r="D90" s="2">
        <f>VLOOKUP(B90,Startovka!$A$2:$G$92,5,FALSE)</f>
      </c>
      <c r="E90" s="2" t="str">
        <f>VLOOKUP(B90,Startovka!$A$2:$G$92,7,FALSE)</f>
        <v>M1</v>
      </c>
      <c r="F90" s="1"/>
      <c r="G90" s="1"/>
      <c r="H90" s="1"/>
      <c r="I90" s="1"/>
      <c r="J90" s="1"/>
      <c r="K90" s="1" t="s">
        <v>320</v>
      </c>
      <c r="L90" s="1" t="s">
        <v>320</v>
      </c>
      <c r="M90" s="1" t="s">
        <v>320</v>
      </c>
      <c r="N90" s="1" t="s">
        <v>320</v>
      </c>
      <c r="O90" s="1" t="s">
        <v>320</v>
      </c>
      <c r="P90" s="1"/>
      <c r="Q90" s="1"/>
      <c r="R90" s="1"/>
      <c r="S90" s="1"/>
      <c r="T90" s="1"/>
      <c r="U90" s="2">
        <f t="shared" si="9"/>
        <v>0</v>
      </c>
      <c r="V90" s="9">
        <f t="shared" si="6"/>
        <v>130</v>
      </c>
      <c r="W90" s="38">
        <v>0.062280092592592595</v>
      </c>
      <c r="X90" s="39">
        <v>46</v>
      </c>
      <c r="Y90" s="42"/>
      <c r="Z90" s="12">
        <f t="shared" si="7"/>
        <v>0</v>
      </c>
      <c r="AA90" s="45"/>
    </row>
    <row r="91" spans="1:27" ht="15">
      <c r="A91" s="54">
        <v>85</v>
      </c>
      <c r="B91" s="31">
        <v>80</v>
      </c>
      <c r="C91" s="1" t="str">
        <f>VLOOKUP(B91,Startovka!$A$2:$G$92,4,FALSE)</f>
        <v>Jan Krause</v>
      </c>
      <c r="D91" s="2" t="str">
        <f>VLOOKUP(B91,Startovka!$A$2:$G$92,5,FALSE)</f>
        <v>Praha 13   ( Subterráneo ) </v>
      </c>
      <c r="E91" s="2" t="str">
        <f>VLOOKUP(B91,Startovka!$A$2:$G$92,7,FALSE)</f>
        <v>M2</v>
      </c>
      <c r="F91" s="1"/>
      <c r="G91" s="1" t="s">
        <v>320</v>
      </c>
      <c r="H91" s="1" t="s">
        <v>320</v>
      </c>
      <c r="I91" s="1" t="s">
        <v>320</v>
      </c>
      <c r="J91" s="1" t="s">
        <v>320</v>
      </c>
      <c r="K91" s="1"/>
      <c r="L91" s="1"/>
      <c r="M91" s="1"/>
      <c r="N91" s="1"/>
      <c r="O91" s="1"/>
      <c r="P91" s="1"/>
      <c r="Q91" s="1"/>
      <c r="R91" s="1"/>
      <c r="S91" s="1" t="s">
        <v>320</v>
      </c>
      <c r="T91" s="1"/>
      <c r="U91" s="2">
        <f t="shared" si="9"/>
        <v>0</v>
      </c>
      <c r="V91" s="9">
        <f t="shared" si="6"/>
        <v>130</v>
      </c>
      <c r="W91" s="38">
        <v>0.05956018518518519</v>
      </c>
      <c r="X91" s="39">
        <v>13</v>
      </c>
      <c r="Y91" s="42"/>
      <c r="Z91" s="12">
        <f t="shared" si="7"/>
        <v>0</v>
      </c>
      <c r="AA91" s="45"/>
    </row>
    <row r="92" spans="1:27" ht="15">
      <c r="A92" s="54">
        <v>86</v>
      </c>
      <c r="B92" s="32">
        <v>126</v>
      </c>
      <c r="C92" s="1" t="str">
        <f>VLOOKUP(B92,Startovka!$A$2:$G$92,4,FALSE)</f>
        <v>Iveta Kašparová</v>
      </c>
      <c r="D92" s="2">
        <f>VLOOKUP(B92,Startovka!$A$2:$G$92,5,FALSE)</f>
      </c>
      <c r="E92" s="2" t="str">
        <f>VLOOKUP(B92,Startovka!$A$2:$G$92,7,FALSE)</f>
        <v>Z1</v>
      </c>
      <c r="F92" s="1"/>
      <c r="G92" s="1"/>
      <c r="H92" s="1"/>
      <c r="I92" s="1"/>
      <c r="J92" s="1"/>
      <c r="K92" s="1" t="s">
        <v>320</v>
      </c>
      <c r="L92" s="1" t="s">
        <v>320</v>
      </c>
      <c r="M92" s="1" t="s">
        <v>320</v>
      </c>
      <c r="N92" s="1" t="s">
        <v>320</v>
      </c>
      <c r="O92" s="1" t="s">
        <v>320</v>
      </c>
      <c r="P92" s="1"/>
      <c r="Q92" s="1"/>
      <c r="R92" s="1"/>
      <c r="S92" s="1"/>
      <c r="T92" s="1"/>
      <c r="U92" s="2">
        <f t="shared" si="9"/>
        <v>0</v>
      </c>
      <c r="V92" s="9">
        <f t="shared" si="6"/>
        <v>130</v>
      </c>
      <c r="W92" s="38">
        <v>0.0622822337962963</v>
      </c>
      <c r="X92" s="7">
        <v>14</v>
      </c>
      <c r="Y92" s="43"/>
      <c r="Z92" s="12">
        <f t="shared" si="7"/>
        <v>0</v>
      </c>
      <c r="AA92" s="46"/>
    </row>
    <row r="93" spans="1:27" ht="15">
      <c r="A93" s="54">
        <v>87</v>
      </c>
      <c r="B93" s="31">
        <v>31</v>
      </c>
      <c r="C93" s="1" t="str">
        <f>VLOOKUP(B93,Startovka!$A$2:$G$92,4,FALSE)</f>
        <v>Kamil  Kolenáč</v>
      </c>
      <c r="D93" s="2" t="str">
        <f>VLOOKUP(B93,Startovka!$A$2:$G$92,5,FALSE)</f>
        <v>Máslovice 104</v>
      </c>
      <c r="E93" s="2" t="str">
        <f>VLOOKUP(B93,Startovka!$A$2:$G$92,7,FALSE)</f>
        <v>M1</v>
      </c>
      <c r="F93" s="1"/>
      <c r="G93" s="1"/>
      <c r="H93" s="1"/>
      <c r="I93" s="1"/>
      <c r="J93" s="1"/>
      <c r="K93" s="1"/>
      <c r="L93" s="1" t="s">
        <v>320</v>
      </c>
      <c r="M93" s="1" t="s">
        <v>320</v>
      </c>
      <c r="N93" s="1" t="s">
        <v>320</v>
      </c>
      <c r="O93" s="1"/>
      <c r="P93" s="1"/>
      <c r="Q93" s="1"/>
      <c r="R93" s="1" t="s">
        <v>320</v>
      </c>
      <c r="S93" s="1"/>
      <c r="T93" s="1"/>
      <c r="U93" s="2">
        <f t="shared" si="9"/>
        <v>0</v>
      </c>
      <c r="V93" s="9">
        <f t="shared" si="6"/>
        <v>120</v>
      </c>
      <c r="W93" s="38">
        <v>0.0622136226851852</v>
      </c>
      <c r="X93" s="39">
        <v>47</v>
      </c>
      <c r="Y93" s="48"/>
      <c r="Z93" s="12">
        <f t="shared" si="7"/>
        <v>0</v>
      </c>
      <c r="AA93" s="45"/>
    </row>
    <row r="94" spans="1:27" ht="15">
      <c r="A94" s="54">
        <v>88</v>
      </c>
      <c r="B94" s="31">
        <v>60</v>
      </c>
      <c r="C94" s="1" t="str">
        <f>VLOOKUP(B94,Startovka!$A$2:$G$92,4,FALSE)</f>
        <v>Vít Borka</v>
      </c>
      <c r="D94" s="2">
        <f>VLOOKUP(B94,Startovka!$A$2:$G$92,5,FALSE)</f>
      </c>
      <c r="E94" s="2" t="str">
        <f>VLOOKUP(B94,Startovka!$A$2:$G$92,7,FALSE)</f>
        <v>M1 </v>
      </c>
      <c r="F94" s="1"/>
      <c r="G94" s="1"/>
      <c r="H94" s="1"/>
      <c r="I94" s="1"/>
      <c r="J94" s="1"/>
      <c r="K94" s="1" t="s">
        <v>320</v>
      </c>
      <c r="L94" s="1" t="s">
        <v>320</v>
      </c>
      <c r="M94" s="1" t="s">
        <v>320</v>
      </c>
      <c r="N94" s="1"/>
      <c r="O94" s="1"/>
      <c r="P94" s="1"/>
      <c r="Q94" s="1"/>
      <c r="R94" s="1"/>
      <c r="S94" s="1"/>
      <c r="T94" s="1"/>
      <c r="U94" s="2">
        <f t="shared" si="9"/>
        <v>0</v>
      </c>
      <c r="V94" s="9">
        <f t="shared" si="6"/>
        <v>60</v>
      </c>
      <c r="W94" s="38">
        <v>0.05542824074074074</v>
      </c>
      <c r="X94" s="39">
        <v>48</v>
      </c>
      <c r="Y94" s="42"/>
      <c r="Z94" s="12">
        <f t="shared" si="7"/>
        <v>0</v>
      </c>
      <c r="AA94" s="45"/>
    </row>
    <row r="95" spans="1:27" ht="15">
      <c r="A95" s="8">
        <v>89</v>
      </c>
      <c r="B95" s="31">
        <v>123</v>
      </c>
      <c r="C95" s="2" t="str">
        <f>VLOOKUP(B95,Startovka!$A$2:$G$92,4,FALSE)</f>
        <v>Viktor Patrman</v>
      </c>
      <c r="D95" s="1"/>
      <c r="E95" s="1" t="str">
        <f>VLOOKUP(B95,Startovka!$A$2:$G$92,7,FALSE)</f>
        <v>M1</v>
      </c>
      <c r="F95" s="1"/>
      <c r="G95" s="1" t="s">
        <v>320</v>
      </c>
      <c r="H95" s="1"/>
      <c r="I95" s="1" t="s">
        <v>320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>
        <f t="shared" si="9"/>
        <v>74</v>
      </c>
      <c r="V95" s="9">
        <f t="shared" si="6"/>
        <v>-14</v>
      </c>
      <c r="W95" s="33">
        <v>0.07199074074074074</v>
      </c>
      <c r="X95" s="35">
        <v>49</v>
      </c>
      <c r="Y95" s="42"/>
      <c r="Z95" s="12">
        <f t="shared" si="7"/>
        <v>13</v>
      </c>
      <c r="AA95" s="45"/>
    </row>
    <row r="96" spans="1:27" ht="15">
      <c r="A96" s="54">
        <v>89</v>
      </c>
      <c r="B96" s="31">
        <v>136</v>
      </c>
      <c r="C96" s="1" t="str">
        <f>VLOOKUP(B96,Startovka!$A$2:$G$92,4,FALSE)</f>
        <v>Ladislav Čejka</v>
      </c>
      <c r="D96" s="2"/>
      <c r="E96" s="2" t="str">
        <f>VLOOKUP(B96,Startovka!$A$2:$G$92,7,FALSE)</f>
        <v>M1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>
        <f t="shared" si="9"/>
        <v>0</v>
      </c>
      <c r="V96" s="9">
        <f t="shared" si="6"/>
        <v>0</v>
      </c>
      <c r="W96" s="38">
        <v>0</v>
      </c>
      <c r="X96" s="57" t="s">
        <v>321</v>
      </c>
      <c r="Y96" s="42"/>
      <c r="Z96" s="12">
        <f t="shared" si="7"/>
        <v>0</v>
      </c>
      <c r="AA96" s="45"/>
    </row>
    <row r="97" spans="1:27" ht="15.75" thickBot="1">
      <c r="A97" s="55">
        <v>90</v>
      </c>
      <c r="B97" s="34">
        <v>43</v>
      </c>
      <c r="C97" s="3" t="str">
        <f>VLOOKUP(B97,Startovka!$A$2:$G$92,4,FALSE)</f>
        <v>Vítězslav Mraček</v>
      </c>
      <c r="D97" s="41" t="str">
        <f>VLOOKUP(B97,Startovka!$A$2:$G$92,5,FALSE)</f>
        <v>Merida Bikeranch Team / Praha</v>
      </c>
      <c r="E97" s="41" t="str">
        <f>VLOOKUP(B97,Startovka!$A$2:$G$92,7,FALSE)</f>
        <v>M1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41">
        <f t="shared" si="9"/>
        <v>0</v>
      </c>
      <c r="V97" s="10">
        <f t="shared" si="6"/>
        <v>0</v>
      </c>
      <c r="W97" s="56">
        <v>0</v>
      </c>
      <c r="X97" s="58" t="s">
        <v>321</v>
      </c>
      <c r="Y97" s="42"/>
      <c r="Z97" s="12">
        <f t="shared" si="7"/>
        <v>0</v>
      </c>
      <c r="AA97" s="45"/>
    </row>
    <row r="98" spans="1:27" ht="15">
      <c r="A98" s="64"/>
      <c r="B98" s="65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70"/>
      <c r="W98" s="66"/>
      <c r="X98" s="64"/>
      <c r="Z98" s="12">
        <f t="shared" si="7"/>
        <v>0</v>
      </c>
      <c r="AA98" s="36"/>
    </row>
    <row r="99" spans="1:27" ht="15">
      <c r="A99" s="67"/>
      <c r="B99" s="4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71"/>
      <c r="W99" s="68"/>
      <c r="X99" s="67"/>
      <c r="Z99" s="12">
        <f t="shared" si="7"/>
        <v>0</v>
      </c>
      <c r="AA99" s="36"/>
    </row>
    <row r="100" spans="1:26" ht="15">
      <c r="A100" s="67"/>
      <c r="B100" s="4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71"/>
      <c r="W100" s="68"/>
      <c r="X100" s="67"/>
      <c r="Z100" s="12">
        <f t="shared" si="7"/>
        <v>0</v>
      </c>
    </row>
    <row r="101" spans="1:26" ht="15">
      <c r="A101" s="67"/>
      <c r="B101" s="4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71"/>
      <c r="W101" s="68"/>
      <c r="X101" s="67"/>
      <c r="Z101" s="12">
        <f t="shared" si="7"/>
        <v>0</v>
      </c>
    </row>
    <row r="102" spans="1:26" ht="15">
      <c r="A102" s="67"/>
      <c r="B102" s="4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71"/>
      <c r="W102" s="68"/>
      <c r="X102" s="67"/>
      <c r="Z102" s="12">
        <f t="shared" si="7"/>
        <v>0</v>
      </c>
    </row>
    <row r="103" spans="1:26" ht="15">
      <c r="A103" s="67"/>
      <c r="B103" s="4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71"/>
      <c r="W103" s="68"/>
      <c r="X103" s="67"/>
      <c r="Z103" s="12">
        <f aca="true" t="shared" si="10" ref="Z103:Z132">IF(W103&lt;=$Y$5,0,MINUTE(W103-$Y$5))</f>
        <v>0</v>
      </c>
    </row>
    <row r="104" spans="1:26" ht="15">
      <c r="A104" s="67"/>
      <c r="B104" s="4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71"/>
      <c r="W104" s="68"/>
      <c r="X104" s="67"/>
      <c r="Z104" s="12">
        <f t="shared" si="10"/>
        <v>0</v>
      </c>
    </row>
    <row r="105" spans="1:26" ht="15">
      <c r="A105" s="67"/>
      <c r="B105" s="4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71"/>
      <c r="W105" s="68"/>
      <c r="X105" s="67"/>
      <c r="Z105" s="12">
        <f t="shared" si="10"/>
        <v>0</v>
      </c>
    </row>
    <row r="106" spans="1:26" ht="15">
      <c r="A106" s="67"/>
      <c r="B106" s="4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71"/>
      <c r="W106" s="68"/>
      <c r="X106" s="67"/>
      <c r="Z106" s="12">
        <f t="shared" si="10"/>
        <v>0</v>
      </c>
    </row>
    <row r="107" spans="1:26" ht="15">
      <c r="A107" s="67"/>
      <c r="B107" s="4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71"/>
      <c r="W107" s="68"/>
      <c r="X107" s="67"/>
      <c r="Z107" s="12">
        <f t="shared" si="10"/>
        <v>0</v>
      </c>
    </row>
    <row r="108" spans="1:26" ht="15">
      <c r="A108" s="67"/>
      <c r="B108" s="4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71"/>
      <c r="W108" s="68"/>
      <c r="X108" s="67"/>
      <c r="Z108" s="12">
        <f t="shared" si="10"/>
        <v>0</v>
      </c>
    </row>
    <row r="109" spans="1:26" ht="15">
      <c r="A109" s="67"/>
      <c r="B109" s="4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71"/>
      <c r="W109" s="68"/>
      <c r="X109" s="67"/>
      <c r="Z109" s="12">
        <f t="shared" si="10"/>
        <v>0</v>
      </c>
    </row>
    <row r="110" spans="1:26" ht="15">
      <c r="A110" s="67"/>
      <c r="B110" s="4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71"/>
      <c r="W110" s="68"/>
      <c r="X110" s="67"/>
      <c r="Z110" s="12">
        <f t="shared" si="10"/>
        <v>0</v>
      </c>
    </row>
    <row r="111" spans="1:26" ht="15">
      <c r="A111" s="67"/>
      <c r="B111" s="4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71"/>
      <c r="W111" s="68"/>
      <c r="X111" s="67"/>
      <c r="Z111" s="12">
        <f t="shared" si="10"/>
        <v>0</v>
      </c>
    </row>
    <row r="112" spans="1:26" ht="15">
      <c r="A112" s="67"/>
      <c r="B112" s="4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71"/>
      <c r="W112" s="68"/>
      <c r="X112" s="67"/>
      <c r="Z112" s="12">
        <f t="shared" si="10"/>
        <v>0</v>
      </c>
    </row>
    <row r="113" spans="1:26" ht="15">
      <c r="A113" s="67"/>
      <c r="B113" s="4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71"/>
      <c r="W113" s="68"/>
      <c r="X113" s="67"/>
      <c r="Z113" s="12">
        <f t="shared" si="10"/>
        <v>0</v>
      </c>
    </row>
    <row r="114" spans="1:26" ht="15">
      <c r="A114" s="67"/>
      <c r="B114" s="4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71"/>
      <c r="W114" s="68"/>
      <c r="X114" s="67"/>
      <c r="Z114" s="12">
        <f t="shared" si="10"/>
        <v>0</v>
      </c>
    </row>
    <row r="115" spans="1:26" ht="15">
      <c r="A115" s="67"/>
      <c r="B115" s="4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71"/>
      <c r="W115" s="68"/>
      <c r="X115" s="67"/>
      <c r="Z115" s="12">
        <f t="shared" si="10"/>
        <v>0</v>
      </c>
    </row>
    <row r="116" spans="1:26" ht="15">
      <c r="A116" s="67"/>
      <c r="B116" s="4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71"/>
      <c r="W116" s="68"/>
      <c r="X116" s="67"/>
      <c r="Z116" s="12">
        <f t="shared" si="10"/>
        <v>0</v>
      </c>
    </row>
    <row r="117" spans="1:26" ht="15">
      <c r="A117" s="67"/>
      <c r="B117" s="4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71"/>
      <c r="W117" s="68"/>
      <c r="X117" s="67"/>
      <c r="Z117" s="12">
        <f t="shared" si="10"/>
        <v>0</v>
      </c>
    </row>
    <row r="118" spans="1:26" ht="15">
      <c r="A118" s="67"/>
      <c r="B118" s="4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71"/>
      <c r="W118" s="68"/>
      <c r="X118" s="67"/>
      <c r="Z118" s="12">
        <f t="shared" si="10"/>
        <v>0</v>
      </c>
    </row>
    <row r="119" spans="1:26" ht="15">
      <c r="A119" s="67"/>
      <c r="B119" s="4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71"/>
      <c r="W119" s="68"/>
      <c r="X119" s="67"/>
      <c r="Z119" s="12">
        <f t="shared" si="10"/>
        <v>0</v>
      </c>
    </row>
    <row r="120" spans="1:26" ht="15">
      <c r="A120" s="67"/>
      <c r="B120" s="4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71"/>
      <c r="W120" s="68"/>
      <c r="X120" s="67"/>
      <c r="Z120" s="12">
        <f t="shared" si="10"/>
        <v>0</v>
      </c>
    </row>
    <row r="121" spans="1:26" ht="15">
      <c r="A121" s="67"/>
      <c r="B121" s="4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71"/>
      <c r="W121" s="68"/>
      <c r="X121" s="67"/>
      <c r="Z121" s="12">
        <f t="shared" si="10"/>
        <v>0</v>
      </c>
    </row>
    <row r="122" spans="1:26" ht="15">
      <c r="A122" s="67"/>
      <c r="B122" s="4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71"/>
      <c r="W122" s="68"/>
      <c r="X122" s="67"/>
      <c r="Z122" s="12">
        <f t="shared" si="10"/>
        <v>0</v>
      </c>
    </row>
    <row r="123" spans="1:26" ht="15">
      <c r="A123" s="67"/>
      <c r="B123" s="4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71"/>
      <c r="W123" s="68"/>
      <c r="X123" s="67"/>
      <c r="Z123" s="12">
        <f t="shared" si="10"/>
        <v>0</v>
      </c>
    </row>
    <row r="124" spans="1:26" ht="15">
      <c r="A124" s="67"/>
      <c r="B124" s="4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71"/>
      <c r="W124" s="68"/>
      <c r="X124" s="67"/>
      <c r="Z124" s="12">
        <f t="shared" si="10"/>
        <v>0</v>
      </c>
    </row>
    <row r="125" spans="1:26" ht="15">
      <c r="A125" s="67"/>
      <c r="B125" s="4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71"/>
      <c r="W125" s="68"/>
      <c r="X125" s="67"/>
      <c r="Z125" s="12">
        <f t="shared" si="10"/>
        <v>0</v>
      </c>
    </row>
    <row r="126" spans="1:26" ht="15">
      <c r="A126" s="67"/>
      <c r="B126" s="4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71"/>
      <c r="W126" s="68"/>
      <c r="X126" s="67"/>
      <c r="Z126" s="12">
        <f t="shared" si="10"/>
        <v>0</v>
      </c>
    </row>
    <row r="127" spans="1:26" ht="15">
      <c r="A127" s="67"/>
      <c r="B127" s="4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71"/>
      <c r="W127" s="68"/>
      <c r="X127" s="67"/>
      <c r="Z127" s="12">
        <f t="shared" si="10"/>
        <v>0</v>
      </c>
    </row>
    <row r="128" spans="1:26" ht="15">
      <c r="A128" s="67"/>
      <c r="B128" s="4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71"/>
      <c r="W128" s="68"/>
      <c r="X128" s="67"/>
      <c r="Z128" s="12">
        <f t="shared" si="10"/>
        <v>0</v>
      </c>
    </row>
    <row r="129" spans="1:26" ht="15">
      <c r="A129" s="67"/>
      <c r="B129" s="4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71"/>
      <c r="W129" s="68"/>
      <c r="X129" s="67"/>
      <c r="Z129" s="12">
        <f t="shared" si="10"/>
        <v>0</v>
      </c>
    </row>
    <row r="130" spans="1:26" ht="15">
      <c r="A130" s="67"/>
      <c r="B130" s="4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71"/>
      <c r="W130" s="68"/>
      <c r="X130" s="67"/>
      <c r="Z130" s="12">
        <f t="shared" si="10"/>
        <v>0</v>
      </c>
    </row>
    <row r="131" spans="1:26" ht="15">
      <c r="A131" s="67"/>
      <c r="B131" s="45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71"/>
      <c r="W131" s="69"/>
      <c r="X131" s="67"/>
      <c r="Y131" s="27"/>
      <c r="Z131" s="12">
        <f t="shared" si="10"/>
        <v>0</v>
      </c>
    </row>
    <row r="132" spans="1:26" ht="15">
      <c r="A132" s="67"/>
      <c r="B132" s="45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71"/>
      <c r="W132" s="69"/>
      <c r="X132" s="37"/>
      <c r="Z132" s="12">
        <f t="shared" si="10"/>
        <v>0</v>
      </c>
    </row>
    <row r="133" spans="22:24" ht="15">
      <c r="V133" s="72"/>
      <c r="X133" s="36"/>
    </row>
    <row r="134" ht="15">
      <c r="V134" s="72"/>
    </row>
    <row r="135" ht="15">
      <c r="V135" s="72"/>
    </row>
    <row r="136" ht="15">
      <c r="V136" s="72"/>
    </row>
    <row r="137" ht="15">
      <c r="V137" s="72"/>
    </row>
  </sheetData>
  <sheetProtection/>
  <mergeCells count="2">
    <mergeCell ref="C1:U3"/>
    <mergeCell ref="F4:S4"/>
  </mergeCells>
  <printOptions/>
  <pageMargins left="0.25" right="0.25" top="0.75" bottom="0.75" header="0.3" footer="0.3"/>
  <pageSetup fitToHeight="3" fitToWidth="1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9.140625" style="12" customWidth="1"/>
    <col min="2" max="2" width="9.7109375" style="0" bestFit="1" customWidth="1"/>
    <col min="3" max="3" width="11.00390625" style="0" bestFit="1" customWidth="1"/>
    <col min="4" max="5" width="31.8515625" style="0" bestFit="1" customWidth="1"/>
    <col min="6" max="6" width="10.140625" style="0" bestFit="1" customWidth="1"/>
    <col min="7" max="7" width="20.7109375" style="0" bestFit="1" customWidth="1"/>
    <col min="8" max="8" width="27.140625" style="0" bestFit="1" customWidth="1"/>
  </cols>
  <sheetData>
    <row r="1" spans="1:10" ht="15">
      <c r="A1" s="26" t="s">
        <v>313</v>
      </c>
      <c r="B1" s="25" t="s">
        <v>306</v>
      </c>
      <c r="C1" s="25" t="s">
        <v>307</v>
      </c>
      <c r="D1" s="25" t="s">
        <v>306</v>
      </c>
      <c r="E1" s="25" t="s">
        <v>2</v>
      </c>
      <c r="F1" s="25" t="s">
        <v>308</v>
      </c>
      <c r="G1" s="25" t="s">
        <v>309</v>
      </c>
      <c r="H1" s="25" t="s">
        <v>310</v>
      </c>
      <c r="I1" s="25" t="s">
        <v>311</v>
      </c>
      <c r="J1" s="25" t="s">
        <v>312</v>
      </c>
    </row>
    <row r="2" spans="1:8" ht="15">
      <c r="A2" s="27">
        <v>149</v>
      </c>
      <c r="B2" s="13" t="s">
        <v>264</v>
      </c>
      <c r="C2" s="13" t="s">
        <v>305</v>
      </c>
      <c r="D2" t="str">
        <f>CONCATENATE(B2," ",C2)</f>
        <v>Lenka Čejková</v>
      </c>
      <c r="E2" s="13"/>
      <c r="F2" s="13"/>
      <c r="G2" s="30" t="s">
        <v>13</v>
      </c>
      <c r="H2" s="13"/>
    </row>
    <row r="3" spans="1:8" ht="15">
      <c r="A3" s="27">
        <v>136</v>
      </c>
      <c r="B3" s="13" t="s">
        <v>66</v>
      </c>
      <c r="C3" s="13" t="s">
        <v>67</v>
      </c>
      <c r="D3" t="str">
        <f>CONCATENATE(B3," ",C3)</f>
        <v>Ladislav Čejka</v>
      </c>
      <c r="E3" s="13"/>
      <c r="F3" s="14"/>
      <c r="G3" s="30" t="s">
        <v>315</v>
      </c>
      <c r="H3" s="13"/>
    </row>
    <row r="4" spans="1:8" ht="15">
      <c r="A4" s="27">
        <v>131</v>
      </c>
      <c r="B4" s="13" t="s">
        <v>31</v>
      </c>
      <c r="C4" s="13" t="s">
        <v>32</v>
      </c>
      <c r="D4" t="str">
        <f>CONCATENATE(B4," ",C4)</f>
        <v>Ondřej Pavlů</v>
      </c>
      <c r="E4" s="13" t="s">
        <v>33</v>
      </c>
      <c r="F4" s="16">
        <v>32765</v>
      </c>
      <c r="G4" s="30" t="s">
        <v>12</v>
      </c>
      <c r="H4" s="15" t="s">
        <v>34</v>
      </c>
    </row>
    <row r="5" spans="1:8" ht="15">
      <c r="A5" s="27">
        <v>130</v>
      </c>
      <c r="B5" s="13" t="s">
        <v>31</v>
      </c>
      <c r="C5" s="13" t="s">
        <v>202</v>
      </c>
      <c r="D5" t="str">
        <f>CONCATENATE(B5," ",C5)</f>
        <v>Ondřej Teplý</v>
      </c>
      <c r="E5" s="13" t="s">
        <v>37</v>
      </c>
      <c r="F5" s="19">
        <v>28535</v>
      </c>
      <c r="G5" s="30" t="s">
        <v>315</v>
      </c>
      <c r="H5" s="15" t="s">
        <v>203</v>
      </c>
    </row>
    <row r="6" spans="1:8" ht="15">
      <c r="A6" s="27">
        <v>129</v>
      </c>
      <c r="B6" s="13" t="s">
        <v>261</v>
      </c>
      <c r="C6" s="13" t="s">
        <v>300</v>
      </c>
      <c r="D6" t="str">
        <f>CONCATENATE(B6," ",C6)</f>
        <v>Jana Rejmonová</v>
      </c>
      <c r="E6" s="13"/>
      <c r="F6" s="13"/>
      <c r="G6" s="30" t="s">
        <v>13</v>
      </c>
      <c r="H6" s="13"/>
    </row>
    <row r="7" spans="1:8" ht="15">
      <c r="A7" s="27">
        <v>128</v>
      </c>
      <c r="B7" s="13" t="s">
        <v>77</v>
      </c>
      <c r="C7" s="13" t="s">
        <v>166</v>
      </c>
      <c r="D7" t="str">
        <f>CONCATENATE(B7," ",C7)</f>
        <v>Martin Sajdl</v>
      </c>
      <c r="E7" s="13"/>
      <c r="F7" s="14"/>
      <c r="G7" s="30" t="s">
        <v>315</v>
      </c>
      <c r="H7" s="13"/>
    </row>
    <row r="8" spans="1:8" ht="15">
      <c r="A8" s="27">
        <v>127</v>
      </c>
      <c r="B8" s="13" t="s">
        <v>107</v>
      </c>
      <c r="C8" s="13" t="s">
        <v>108</v>
      </c>
      <c r="D8" t="str">
        <f>CONCATENATE(B8," ",C8)</f>
        <v>Rudolf Kašpar</v>
      </c>
      <c r="E8" s="13" t="s">
        <v>54</v>
      </c>
      <c r="F8" s="16">
        <v>27072</v>
      </c>
      <c r="G8" s="30" t="s">
        <v>315</v>
      </c>
      <c r="H8" s="15" t="s">
        <v>109</v>
      </c>
    </row>
    <row r="9" spans="1:8" ht="15">
      <c r="A9" s="28">
        <v>126</v>
      </c>
      <c r="B9" s="22" t="s">
        <v>269</v>
      </c>
      <c r="C9" s="22" t="s">
        <v>270</v>
      </c>
      <c r="D9" t="str">
        <f>CONCATENATE(B9," ",C9)</f>
        <v>Iveta Kašparová</v>
      </c>
      <c r="E9" s="22" t="s">
        <v>54</v>
      </c>
      <c r="F9" s="24" t="s">
        <v>271</v>
      </c>
      <c r="G9" s="30" t="s">
        <v>13</v>
      </c>
      <c r="H9" s="15" t="s">
        <v>272</v>
      </c>
    </row>
    <row r="10" spans="1:8" ht="15">
      <c r="A10" s="27">
        <v>125</v>
      </c>
      <c r="B10" s="13" t="s">
        <v>62</v>
      </c>
      <c r="C10" s="13" t="s">
        <v>63</v>
      </c>
      <c r="D10" t="str">
        <f>CONCATENATE(B10," ",C10)</f>
        <v>Jirka Bráza</v>
      </c>
      <c r="E10" s="13" t="s">
        <v>54</v>
      </c>
      <c r="F10" s="14" t="s">
        <v>64</v>
      </c>
      <c r="G10" s="30" t="s">
        <v>315</v>
      </c>
      <c r="H10" s="15" t="s">
        <v>65</v>
      </c>
    </row>
    <row r="11" spans="1:8" ht="15">
      <c r="A11" s="27">
        <v>124</v>
      </c>
      <c r="B11" s="13" t="s">
        <v>85</v>
      </c>
      <c r="C11" s="13" t="s">
        <v>86</v>
      </c>
      <c r="D11" t="str">
        <f>CONCATENATE(B11," ",C11)</f>
        <v>Marek Hrdlic</v>
      </c>
      <c r="E11" s="13"/>
      <c r="F11" s="14"/>
      <c r="G11" s="30" t="s">
        <v>315</v>
      </c>
      <c r="H11" s="18" t="s">
        <v>87</v>
      </c>
    </row>
    <row r="12" spans="1:8" ht="15">
      <c r="A12" s="27">
        <v>123</v>
      </c>
      <c r="B12" s="13" t="s">
        <v>145</v>
      </c>
      <c r="C12" s="13" t="s">
        <v>142</v>
      </c>
      <c r="D12" t="str">
        <f>CONCATENATE(B12," ",C12)</f>
        <v>Viktor Patrman</v>
      </c>
      <c r="E12" s="13"/>
      <c r="F12" s="14"/>
      <c r="G12" s="30" t="s">
        <v>315</v>
      </c>
      <c r="H12" s="13"/>
    </row>
    <row r="13" spans="1:8" ht="15">
      <c r="A13" s="27">
        <v>122</v>
      </c>
      <c r="B13" s="13" t="s">
        <v>112</v>
      </c>
      <c r="C13" s="13" t="s">
        <v>142</v>
      </c>
      <c r="D13" t="str">
        <f>CONCATENATE(B13," ",C13)</f>
        <v>Kamil  Patrman</v>
      </c>
      <c r="E13" s="13" t="s">
        <v>143</v>
      </c>
      <c r="F13" s="16">
        <v>28485</v>
      </c>
      <c r="G13" s="30" t="s">
        <v>315</v>
      </c>
      <c r="H13" s="18" t="s">
        <v>144</v>
      </c>
    </row>
    <row r="14" spans="1:8" ht="15">
      <c r="A14" s="27">
        <v>121</v>
      </c>
      <c r="B14" s="13" t="s">
        <v>116</v>
      </c>
      <c r="C14" s="13" t="s">
        <v>117</v>
      </c>
      <c r="D14" t="str">
        <f>CONCATENATE(B14," ",C14)</f>
        <v>Jaroslav Křenek</v>
      </c>
      <c r="E14" s="13" t="s">
        <v>118</v>
      </c>
      <c r="F14" s="16">
        <v>27452</v>
      </c>
      <c r="G14" s="30" t="s">
        <v>315</v>
      </c>
      <c r="H14" s="13"/>
    </row>
    <row r="15" spans="1:8" ht="15">
      <c r="A15" s="27">
        <v>120</v>
      </c>
      <c r="B15" s="13" t="s">
        <v>303</v>
      </c>
      <c r="C15" s="13" t="s">
        <v>304</v>
      </c>
      <c r="D15" t="str">
        <f>CONCATENATE(B15," ",C15)</f>
        <v>Eva Švábková</v>
      </c>
      <c r="E15" s="13" t="s">
        <v>118</v>
      </c>
      <c r="F15" s="17">
        <v>30424</v>
      </c>
      <c r="G15" s="30" t="s">
        <v>13</v>
      </c>
      <c r="H15" s="13"/>
    </row>
    <row r="16" spans="1:8" ht="15">
      <c r="A16" s="27">
        <v>119</v>
      </c>
      <c r="B16" s="13" t="s">
        <v>119</v>
      </c>
      <c r="C16" s="13" t="s">
        <v>162</v>
      </c>
      <c r="D16" t="str">
        <f>CONCATENATE(B16," ",C16)</f>
        <v>Tomáš Repák</v>
      </c>
      <c r="E16" s="13" t="s">
        <v>163</v>
      </c>
      <c r="F16" s="16">
        <v>29809</v>
      </c>
      <c r="G16" s="30" t="s">
        <v>315</v>
      </c>
      <c r="H16" s="18" t="s">
        <v>164</v>
      </c>
    </row>
    <row r="17" spans="1:8" ht="15">
      <c r="A17" s="27">
        <v>118</v>
      </c>
      <c r="B17" s="13" t="s">
        <v>116</v>
      </c>
      <c r="C17" s="13" t="s">
        <v>252</v>
      </c>
      <c r="D17" t="str">
        <f>CONCATENATE(B17," ",C17)</f>
        <v>Jaroslav Falta</v>
      </c>
      <c r="E17" s="13"/>
      <c r="F17" s="14">
        <v>1966</v>
      </c>
      <c r="G17" s="30" t="s">
        <v>14</v>
      </c>
      <c r="H17" s="13"/>
    </row>
    <row r="18" spans="1:8" ht="15">
      <c r="A18" s="27">
        <v>117</v>
      </c>
      <c r="B18" s="13" t="s">
        <v>77</v>
      </c>
      <c r="C18" s="13" t="s">
        <v>122</v>
      </c>
      <c r="D18" t="str">
        <f>CONCATENATE(B18," ",C18)</f>
        <v>Martin Maleček</v>
      </c>
      <c r="E18" s="13" t="s">
        <v>123</v>
      </c>
      <c r="F18" s="16">
        <v>27599</v>
      </c>
      <c r="G18" s="30" t="s">
        <v>315</v>
      </c>
      <c r="H18" s="18" t="s">
        <v>124</v>
      </c>
    </row>
    <row r="19" spans="1:8" ht="15">
      <c r="A19" s="27">
        <v>116</v>
      </c>
      <c r="B19" s="13" t="s">
        <v>46</v>
      </c>
      <c r="C19" s="13" t="s">
        <v>47</v>
      </c>
      <c r="D19" t="str">
        <f>CONCATENATE(B19," ",C19)</f>
        <v>Jakub Čermák</v>
      </c>
      <c r="E19" s="13" t="s">
        <v>48</v>
      </c>
      <c r="F19" s="17">
        <v>33044</v>
      </c>
      <c r="G19" s="30" t="s">
        <v>12</v>
      </c>
      <c r="H19" s="13"/>
    </row>
    <row r="20" spans="1:8" ht="15">
      <c r="A20" s="27">
        <v>115</v>
      </c>
      <c r="B20" s="13" t="s">
        <v>46</v>
      </c>
      <c r="C20" s="13" t="s">
        <v>47</v>
      </c>
      <c r="D20" t="str">
        <f>CONCATENATE(B20," ",C20)</f>
        <v>Jakub Čermák</v>
      </c>
      <c r="E20" s="13" t="s">
        <v>246</v>
      </c>
      <c r="F20" s="16">
        <v>22743</v>
      </c>
      <c r="G20" s="30" t="s">
        <v>14</v>
      </c>
      <c r="H20" s="18" t="s">
        <v>247</v>
      </c>
    </row>
    <row r="21" spans="1:8" ht="15">
      <c r="A21" s="27">
        <v>114</v>
      </c>
      <c r="B21" s="13" t="s">
        <v>31</v>
      </c>
      <c r="C21" s="13" t="s">
        <v>95</v>
      </c>
      <c r="D21" t="str">
        <f>CONCATENATE(B21," ",C21)</f>
        <v>Ondřej Janeček</v>
      </c>
      <c r="E21" s="13" t="s">
        <v>96</v>
      </c>
      <c r="F21" s="14">
        <v>1970</v>
      </c>
      <c r="G21" s="30" t="s">
        <v>315</v>
      </c>
      <c r="H21" s="20" t="s">
        <v>97</v>
      </c>
    </row>
    <row r="22" spans="1:8" ht="15">
      <c r="A22" s="27">
        <v>113</v>
      </c>
      <c r="B22" s="13" t="s">
        <v>98</v>
      </c>
      <c r="C22" s="13" t="s">
        <v>204</v>
      </c>
      <c r="D22" t="str">
        <f>CONCATENATE(B22," ",C22)</f>
        <v>Jan Tiefenbach</v>
      </c>
      <c r="E22" s="13" t="s">
        <v>205</v>
      </c>
      <c r="F22" s="16">
        <v>28202</v>
      </c>
      <c r="G22" s="30" t="s">
        <v>315</v>
      </c>
      <c r="H22" s="18" t="s">
        <v>206</v>
      </c>
    </row>
    <row r="23" spans="1:8" ht="15">
      <c r="A23" s="27">
        <v>112</v>
      </c>
      <c r="B23" s="13" t="s">
        <v>26</v>
      </c>
      <c r="C23" s="13" t="s">
        <v>178</v>
      </c>
      <c r="D23" t="str">
        <f>CONCATENATE(B23," ",C23)</f>
        <v>David Šarík</v>
      </c>
      <c r="E23" s="13" t="s">
        <v>179</v>
      </c>
      <c r="F23" s="16">
        <v>29612</v>
      </c>
      <c r="G23" s="30" t="s">
        <v>315</v>
      </c>
      <c r="H23" s="15" t="s">
        <v>180</v>
      </c>
    </row>
    <row r="24" spans="1:8" ht="15">
      <c r="A24" s="27">
        <v>111</v>
      </c>
      <c r="B24" s="13" t="s">
        <v>98</v>
      </c>
      <c r="C24" s="13" t="s">
        <v>110</v>
      </c>
      <c r="D24" t="str">
        <f>CONCATENATE(B24," ",C24)</f>
        <v>Jan Klečka</v>
      </c>
      <c r="E24" s="13" t="s">
        <v>89</v>
      </c>
      <c r="F24" s="16">
        <v>29198</v>
      </c>
      <c r="G24" s="30" t="s">
        <v>315</v>
      </c>
      <c r="H24" s="15" t="s">
        <v>111</v>
      </c>
    </row>
    <row r="25" spans="1:8" ht="15">
      <c r="A25" s="27">
        <v>110</v>
      </c>
      <c r="B25" s="13" t="s">
        <v>17</v>
      </c>
      <c r="C25" s="13" t="s">
        <v>73</v>
      </c>
      <c r="D25" t="str">
        <f>CONCATENATE(B25," ",C25)</f>
        <v>Petr Fojtů</v>
      </c>
      <c r="E25" s="13" t="s">
        <v>74</v>
      </c>
      <c r="F25" s="16">
        <v>29649</v>
      </c>
      <c r="G25" s="30" t="s">
        <v>315</v>
      </c>
      <c r="H25" s="18" t="s">
        <v>75</v>
      </c>
    </row>
    <row r="26" spans="1:8" ht="15">
      <c r="A26" s="27">
        <v>100</v>
      </c>
      <c r="B26" s="13" t="s">
        <v>77</v>
      </c>
      <c r="C26" s="13" t="s">
        <v>185</v>
      </c>
      <c r="D26" t="str">
        <f>CONCATENATE(B26," ",C26)</f>
        <v>Martin Šimčo</v>
      </c>
      <c r="E26" s="13" t="s">
        <v>186</v>
      </c>
      <c r="F26" s="14" t="s">
        <v>187</v>
      </c>
      <c r="G26" s="30" t="s">
        <v>315</v>
      </c>
      <c r="H26" s="15" t="s">
        <v>188</v>
      </c>
    </row>
    <row r="27" spans="1:8" ht="15">
      <c r="A27" s="27">
        <v>99</v>
      </c>
      <c r="B27" s="13" t="s">
        <v>57</v>
      </c>
      <c r="C27" s="13" t="s">
        <v>146</v>
      </c>
      <c r="D27" t="str">
        <f>CONCATENATE(B27," ",C27)</f>
        <v>Lukáš Pěkný</v>
      </c>
      <c r="E27" s="13" t="s">
        <v>147</v>
      </c>
      <c r="F27" s="14" t="s">
        <v>148</v>
      </c>
      <c r="G27" s="30" t="s">
        <v>315</v>
      </c>
      <c r="H27" s="15" t="s">
        <v>149</v>
      </c>
    </row>
    <row r="28" spans="1:8" ht="15">
      <c r="A28" s="27">
        <v>98</v>
      </c>
      <c r="B28" s="13" t="s">
        <v>167</v>
      </c>
      <c r="C28" s="13" t="s">
        <v>168</v>
      </c>
      <c r="D28" t="str">
        <f>CONCATENATE(B28," ",C28)</f>
        <v>Radim Skála</v>
      </c>
      <c r="E28" s="13" t="s">
        <v>169</v>
      </c>
      <c r="F28" s="14" t="s">
        <v>170</v>
      </c>
      <c r="G28" s="30" t="s">
        <v>315</v>
      </c>
      <c r="H28" s="15" t="s">
        <v>171</v>
      </c>
    </row>
    <row r="29" spans="1:8" ht="15">
      <c r="A29" s="27">
        <v>97</v>
      </c>
      <c r="B29" s="13" t="s">
        <v>57</v>
      </c>
      <c r="C29" s="13" t="s">
        <v>58</v>
      </c>
      <c r="D29" t="str">
        <f>CONCATENATE(B29," ",C29)</f>
        <v>Lukáš Brabač</v>
      </c>
      <c r="E29" s="13" t="s">
        <v>59</v>
      </c>
      <c r="F29" s="14" t="s">
        <v>60</v>
      </c>
      <c r="G29" s="30" t="s">
        <v>315</v>
      </c>
      <c r="H29" s="15" t="s">
        <v>61</v>
      </c>
    </row>
    <row r="30" spans="1:8" ht="15">
      <c r="A30" s="27">
        <v>96</v>
      </c>
      <c r="B30" s="13" t="s">
        <v>17</v>
      </c>
      <c r="C30" s="13" t="s">
        <v>159</v>
      </c>
      <c r="D30" t="str">
        <f>CONCATENATE(B30," ",C30)</f>
        <v>Petr Pruner</v>
      </c>
      <c r="E30" s="13" t="s">
        <v>160</v>
      </c>
      <c r="F30" s="16">
        <v>30145</v>
      </c>
      <c r="G30" s="30" t="s">
        <v>315</v>
      </c>
      <c r="H30" s="18" t="s">
        <v>161</v>
      </c>
    </row>
    <row r="31" spans="1:8" ht="15">
      <c r="A31" s="27">
        <v>95</v>
      </c>
      <c r="B31" s="13" t="s">
        <v>276</v>
      </c>
      <c r="C31" s="13" t="s">
        <v>301</v>
      </c>
      <c r="D31" t="str">
        <f>CONCATENATE(B31," ",C31)</f>
        <v>Martina Pecháčková</v>
      </c>
      <c r="E31" s="13" t="s">
        <v>121</v>
      </c>
      <c r="F31" s="17">
        <v>30733</v>
      </c>
      <c r="G31" s="30" t="s">
        <v>13</v>
      </c>
      <c r="H31" s="18" t="s">
        <v>302</v>
      </c>
    </row>
    <row r="32" spans="1:8" ht="15">
      <c r="A32" s="27">
        <v>94</v>
      </c>
      <c r="B32" s="13" t="s">
        <v>119</v>
      </c>
      <c r="C32" s="13" t="s">
        <v>120</v>
      </c>
      <c r="D32" t="str">
        <f>CONCATENATE(B32," ",C32)</f>
        <v>Tomáš Křížek</v>
      </c>
      <c r="E32" s="13" t="s">
        <v>121</v>
      </c>
      <c r="F32" s="16">
        <v>30945</v>
      </c>
      <c r="G32" s="30" t="s">
        <v>315</v>
      </c>
      <c r="H32" s="13"/>
    </row>
    <row r="33" spans="1:8" ht="15">
      <c r="A33" s="27">
        <v>93</v>
      </c>
      <c r="B33" s="13" t="s">
        <v>285</v>
      </c>
      <c r="C33" s="13" t="s">
        <v>286</v>
      </c>
      <c r="D33" t="str">
        <f>CONCATENATE(B33," ",C33)</f>
        <v>Lucie Pouchová</v>
      </c>
      <c r="E33" s="13" t="s">
        <v>266</v>
      </c>
      <c r="F33" s="14" t="s">
        <v>287</v>
      </c>
      <c r="G33" s="30" t="s">
        <v>13</v>
      </c>
      <c r="H33" s="15" t="s">
        <v>288</v>
      </c>
    </row>
    <row r="34" spans="1:8" ht="15">
      <c r="A34" s="27">
        <v>92</v>
      </c>
      <c r="B34" s="13" t="s">
        <v>98</v>
      </c>
      <c r="C34" s="13" t="s">
        <v>214</v>
      </c>
      <c r="D34" t="str">
        <f>CONCATENATE(B34," ",C34)</f>
        <v>Jan Verner</v>
      </c>
      <c r="E34" s="13" t="s">
        <v>54</v>
      </c>
      <c r="F34" s="19">
        <v>31640</v>
      </c>
      <c r="G34" s="30" t="s">
        <v>315</v>
      </c>
      <c r="H34" s="15" t="s">
        <v>215</v>
      </c>
    </row>
    <row r="35" spans="1:8" ht="15">
      <c r="A35" s="27">
        <v>91</v>
      </c>
      <c r="B35" s="13" t="s">
        <v>46</v>
      </c>
      <c r="C35" s="13" t="s">
        <v>82</v>
      </c>
      <c r="D35" t="str">
        <f>CONCATENATE(B35," ",C35)</f>
        <v>Jakub Holovský</v>
      </c>
      <c r="E35" s="13" t="s">
        <v>83</v>
      </c>
      <c r="F35" s="19">
        <v>31482</v>
      </c>
      <c r="G35" s="30" t="s">
        <v>315</v>
      </c>
      <c r="H35" s="15" t="s">
        <v>84</v>
      </c>
    </row>
    <row r="36" spans="1:8" ht="15">
      <c r="A36" s="27">
        <v>89</v>
      </c>
      <c r="B36" s="13" t="s">
        <v>17</v>
      </c>
      <c r="C36" s="13" t="s">
        <v>49</v>
      </c>
      <c r="D36" t="str">
        <f>CONCATENATE(B36," ",C36)</f>
        <v>Petr Bacílek</v>
      </c>
      <c r="E36" s="13" t="s">
        <v>50</v>
      </c>
      <c r="F36" s="19">
        <v>26685</v>
      </c>
      <c r="G36" s="30" t="s">
        <v>316</v>
      </c>
      <c r="H36" s="15" t="s">
        <v>51</v>
      </c>
    </row>
    <row r="37" spans="1:8" ht="15">
      <c r="A37" s="27">
        <v>86</v>
      </c>
      <c r="B37" s="13" t="s">
        <v>264</v>
      </c>
      <c r="C37" s="13" t="s">
        <v>265</v>
      </c>
      <c r="D37" t="str">
        <f>CONCATENATE(B37," ",C37)</f>
        <v>Lenka Bacílková</v>
      </c>
      <c r="E37" s="13" t="s">
        <v>266</v>
      </c>
      <c r="F37" s="17">
        <v>27029</v>
      </c>
      <c r="G37" s="30" t="s">
        <v>319</v>
      </c>
      <c r="H37" s="15" t="s">
        <v>51</v>
      </c>
    </row>
    <row r="38" spans="1:8" ht="15">
      <c r="A38" s="27">
        <v>83</v>
      </c>
      <c r="B38" s="13" t="s">
        <v>98</v>
      </c>
      <c r="C38" s="13" t="s">
        <v>141</v>
      </c>
      <c r="D38" t="str">
        <f>CONCATENATE(B38," ",C38)</f>
        <v>Jan Novák</v>
      </c>
      <c r="E38" s="13"/>
      <c r="F38" s="16">
        <v>28166</v>
      </c>
      <c r="G38" s="30" t="s">
        <v>315</v>
      </c>
      <c r="H38" s="13"/>
    </row>
    <row r="39" spans="1:8" ht="15">
      <c r="A39" s="27">
        <v>80</v>
      </c>
      <c r="B39" s="13" t="s">
        <v>98</v>
      </c>
      <c r="C39" s="13" t="s">
        <v>27</v>
      </c>
      <c r="D39" t="str">
        <f>CONCATENATE(B39," ",C39)</f>
        <v>Jan Krause</v>
      </c>
      <c r="E39" s="13" t="s">
        <v>230</v>
      </c>
      <c r="F39" s="14" t="s">
        <v>231</v>
      </c>
      <c r="G39" s="30" t="s">
        <v>14</v>
      </c>
      <c r="H39" s="15" t="s">
        <v>232</v>
      </c>
    </row>
    <row r="40" spans="1:8" ht="15">
      <c r="A40" s="27">
        <v>79</v>
      </c>
      <c r="B40" s="13" t="s">
        <v>26</v>
      </c>
      <c r="C40" s="13" t="s">
        <v>27</v>
      </c>
      <c r="D40" t="str">
        <f>CONCATENATE(B40," ",C40)</f>
        <v>David Krause</v>
      </c>
      <c r="E40" s="13" t="s">
        <v>28</v>
      </c>
      <c r="F40" s="14" t="s">
        <v>29</v>
      </c>
      <c r="G40" s="30" t="s">
        <v>12</v>
      </c>
      <c r="H40" s="15" t="s">
        <v>30</v>
      </c>
    </row>
    <row r="41" spans="1:8" ht="15">
      <c r="A41" s="27">
        <v>78</v>
      </c>
      <c r="B41" s="13" t="s">
        <v>26</v>
      </c>
      <c r="C41" s="13" t="s">
        <v>88</v>
      </c>
      <c r="D41" t="str">
        <f>CONCATENATE(B41," ",C41)</f>
        <v>David Janda</v>
      </c>
      <c r="E41" s="13" t="s">
        <v>89</v>
      </c>
      <c r="F41" s="19">
        <v>31820</v>
      </c>
      <c r="G41" s="30" t="s">
        <v>315</v>
      </c>
      <c r="H41" s="15" t="s">
        <v>90</v>
      </c>
    </row>
    <row r="42" spans="1:8" ht="15">
      <c r="A42" s="27">
        <v>77</v>
      </c>
      <c r="B42" s="13" t="s">
        <v>77</v>
      </c>
      <c r="C42" s="13" t="s">
        <v>172</v>
      </c>
      <c r="D42" t="str">
        <f>CONCATENATE(B42," ",C42)</f>
        <v>Martin Smrt</v>
      </c>
      <c r="E42" s="13" t="s">
        <v>68</v>
      </c>
      <c r="F42" s="14" t="s">
        <v>173</v>
      </c>
      <c r="G42" s="30" t="s">
        <v>315</v>
      </c>
      <c r="H42" s="15" t="s">
        <v>174</v>
      </c>
    </row>
    <row r="43" spans="1:8" ht="15">
      <c r="A43" s="27">
        <v>76</v>
      </c>
      <c r="B43" s="13" t="s">
        <v>91</v>
      </c>
      <c r="C43" s="13" t="s">
        <v>40</v>
      </c>
      <c r="D43" t="str">
        <f>CONCATENATE(B43," ",C43)</f>
        <v>Jiří Siegl</v>
      </c>
      <c r="E43" s="13" t="s">
        <v>41</v>
      </c>
      <c r="F43" s="16">
        <v>24536</v>
      </c>
      <c r="G43" s="30" t="s">
        <v>14</v>
      </c>
      <c r="H43" s="18" t="s">
        <v>251</v>
      </c>
    </row>
    <row r="44" spans="1:8" ht="15">
      <c r="A44" s="27">
        <v>75</v>
      </c>
      <c r="B44" s="13" t="s">
        <v>39</v>
      </c>
      <c r="C44" s="13" t="s">
        <v>40</v>
      </c>
      <c r="D44" t="str">
        <f>CONCATENATE(B44," ",C44)</f>
        <v>Pavel Siegl</v>
      </c>
      <c r="E44" s="13" t="s">
        <v>41</v>
      </c>
      <c r="F44" s="17">
        <v>35896</v>
      </c>
      <c r="G44" s="30" t="s">
        <v>12</v>
      </c>
      <c r="H44" s="18" t="s">
        <v>42</v>
      </c>
    </row>
    <row r="45" spans="1:8" ht="15">
      <c r="A45" s="27">
        <v>74</v>
      </c>
      <c r="B45" s="13" t="s">
        <v>70</v>
      </c>
      <c r="C45" s="13" t="s">
        <v>71</v>
      </c>
      <c r="D45" t="str">
        <f>CONCATENATE(B45," ",C45)</f>
        <v>Michal Floriánek</v>
      </c>
      <c r="E45" s="13" t="s">
        <v>72</v>
      </c>
      <c r="F45" s="16">
        <v>28999</v>
      </c>
      <c r="G45" s="30" t="s">
        <v>315</v>
      </c>
      <c r="H45" s="13"/>
    </row>
    <row r="46" spans="1:8" ht="15">
      <c r="A46" s="28">
        <v>71</v>
      </c>
      <c r="B46" s="22" t="s">
        <v>257</v>
      </c>
      <c r="C46" s="22" t="s">
        <v>273</v>
      </c>
      <c r="D46" t="str">
        <f>CONCATENATE(B46," ",C46)</f>
        <v>Kateřina Kulíková</v>
      </c>
      <c r="E46" s="22" t="s">
        <v>274</v>
      </c>
      <c r="F46" s="23">
        <v>29387</v>
      </c>
      <c r="G46" s="30" t="s">
        <v>13</v>
      </c>
      <c r="H46" s="15" t="s">
        <v>275</v>
      </c>
    </row>
    <row r="47" spans="1:8" ht="15">
      <c r="A47" s="12">
        <v>70</v>
      </c>
      <c r="B47" t="s">
        <v>262</v>
      </c>
      <c r="C47" t="s">
        <v>263</v>
      </c>
      <c r="D47" t="str">
        <f>CONCATENATE(B47," ",C47)</f>
        <v>Petra Gabryšová</v>
      </c>
      <c r="E47" t="s">
        <v>45</v>
      </c>
      <c r="F47" s="17">
        <v>35724</v>
      </c>
      <c r="G47" s="30" t="s">
        <v>318</v>
      </c>
      <c r="H47" s="13"/>
    </row>
    <row r="48" spans="1:8" ht="15">
      <c r="A48" s="27">
        <v>66</v>
      </c>
      <c r="B48" s="13" t="s">
        <v>43</v>
      </c>
      <c r="C48" s="13" t="s">
        <v>44</v>
      </c>
      <c r="D48" t="str">
        <f>CONCATENATE(B48," ",C48)</f>
        <v>Lubomír Gabryš</v>
      </c>
      <c r="E48" s="13" t="s">
        <v>45</v>
      </c>
      <c r="F48" s="17">
        <v>36595</v>
      </c>
      <c r="G48" s="30" t="s">
        <v>12</v>
      </c>
      <c r="H48" s="13"/>
    </row>
    <row r="49" spans="1:8" ht="15">
      <c r="A49" s="27">
        <v>65</v>
      </c>
      <c r="B49" s="13" t="s">
        <v>210</v>
      </c>
      <c r="C49" s="13" t="s">
        <v>211</v>
      </c>
      <c r="D49" t="str">
        <f>CONCATENATE(B49," ",C49)</f>
        <v>Matěj Valtr</v>
      </c>
      <c r="E49" s="13" t="s">
        <v>212</v>
      </c>
      <c r="F49" s="14">
        <v>1977</v>
      </c>
      <c r="G49" s="30" t="s">
        <v>315</v>
      </c>
      <c r="H49" s="18" t="s">
        <v>213</v>
      </c>
    </row>
    <row r="50" spans="1:8" ht="15">
      <c r="A50" s="27">
        <v>64</v>
      </c>
      <c r="B50" s="13" t="s">
        <v>43</v>
      </c>
      <c r="C50" s="13" t="s">
        <v>44</v>
      </c>
      <c r="D50" t="str">
        <f>CONCATENATE(B50," ",C50)</f>
        <v>Lubomír Gabryš</v>
      </c>
      <c r="E50" s="13" t="s">
        <v>45</v>
      </c>
      <c r="F50" s="16">
        <v>24009</v>
      </c>
      <c r="G50" s="30" t="s">
        <v>14</v>
      </c>
      <c r="H50" s="15" t="s">
        <v>224</v>
      </c>
    </row>
    <row r="51" spans="1:8" ht="15">
      <c r="A51" s="28">
        <v>63</v>
      </c>
      <c r="B51" s="22" t="s">
        <v>267</v>
      </c>
      <c r="C51" s="22" t="s">
        <v>263</v>
      </c>
      <c r="D51" t="str">
        <f>CONCATENATE(B51," ",C51)</f>
        <v>Tereza Gabryšová</v>
      </c>
      <c r="E51" s="22" t="s">
        <v>45</v>
      </c>
      <c r="F51" s="23">
        <v>25090</v>
      </c>
      <c r="G51" s="30" t="s">
        <v>319</v>
      </c>
      <c r="H51" s="15" t="s">
        <v>268</v>
      </c>
    </row>
    <row r="52" spans="1:8" ht="15">
      <c r="A52" s="27">
        <v>62</v>
      </c>
      <c r="B52" s="13" t="s">
        <v>98</v>
      </c>
      <c r="C52" s="13" t="s">
        <v>99</v>
      </c>
      <c r="D52" t="str">
        <f>CONCATENATE(B52," ",C52)</f>
        <v>Jan Kabát</v>
      </c>
      <c r="E52" s="13" t="s">
        <v>100</v>
      </c>
      <c r="F52" s="16">
        <v>25560</v>
      </c>
      <c r="G52" s="30" t="s">
        <v>315</v>
      </c>
      <c r="H52" s="18" t="s">
        <v>101</v>
      </c>
    </row>
    <row r="53" spans="1:8" ht="15">
      <c r="A53" s="27">
        <v>61</v>
      </c>
      <c r="B53" s="13" t="s">
        <v>248</v>
      </c>
      <c r="C53" s="13" t="s">
        <v>249</v>
      </c>
      <c r="D53" t="str">
        <f>CONCATENATE(B53," ",C53)</f>
        <v>Milan Prekschl</v>
      </c>
      <c r="E53" s="13" t="s">
        <v>250</v>
      </c>
      <c r="F53" s="16">
        <v>22425</v>
      </c>
      <c r="G53" s="30" t="s">
        <v>14</v>
      </c>
      <c r="H53" s="13"/>
    </row>
    <row r="54" spans="1:8" ht="15">
      <c r="A54" s="27">
        <v>60</v>
      </c>
      <c r="B54" s="13" t="s">
        <v>52</v>
      </c>
      <c r="C54" s="13" t="s">
        <v>53</v>
      </c>
      <c r="D54" t="str">
        <f>CONCATENATE(B54," ",C54)</f>
        <v>Vít Borka</v>
      </c>
      <c r="E54" s="13" t="s">
        <v>54</v>
      </c>
      <c r="F54" s="14" t="s">
        <v>55</v>
      </c>
      <c r="G54" s="30" t="s">
        <v>316</v>
      </c>
      <c r="H54" s="15" t="s">
        <v>56</v>
      </c>
    </row>
    <row r="55" spans="1:8" ht="15">
      <c r="A55" s="27">
        <v>58</v>
      </c>
      <c r="B55" s="13" t="s">
        <v>26</v>
      </c>
      <c r="C55" s="13" t="s">
        <v>165</v>
      </c>
      <c r="D55" t="str">
        <f>CONCATENATE(B55," ",C55)</f>
        <v>David Roj</v>
      </c>
      <c r="E55" s="13"/>
      <c r="F55" s="14">
        <v>1971</v>
      </c>
      <c r="G55" s="30" t="s">
        <v>315</v>
      </c>
      <c r="H55" s="13"/>
    </row>
    <row r="56" spans="1:8" ht="15">
      <c r="A56" s="27">
        <v>57</v>
      </c>
      <c r="B56" s="13" t="s">
        <v>243</v>
      </c>
      <c r="C56" s="13" t="s">
        <v>244</v>
      </c>
      <c r="D56" t="str">
        <f>CONCATENATE(B56," ",C56)</f>
        <v>Martin  Štrejn</v>
      </c>
      <c r="E56" s="13" t="s">
        <v>234</v>
      </c>
      <c r="F56" s="19">
        <v>23421</v>
      </c>
      <c r="G56" s="30" t="s">
        <v>14</v>
      </c>
      <c r="H56" s="15" t="s">
        <v>245</v>
      </c>
    </row>
    <row r="57" spans="1:8" ht="15">
      <c r="A57" s="27">
        <v>55</v>
      </c>
      <c r="B57" s="13" t="s">
        <v>225</v>
      </c>
      <c r="C57" s="13" t="s">
        <v>226</v>
      </c>
      <c r="D57" t="str">
        <f>CONCATENATE(B57," ",C57)</f>
        <v>Karel Holeček</v>
      </c>
      <c r="E57" s="13" t="s">
        <v>227</v>
      </c>
      <c r="F57" s="14" t="s">
        <v>228</v>
      </c>
      <c r="G57" s="30" t="s">
        <v>14</v>
      </c>
      <c r="H57" s="15" t="s">
        <v>229</v>
      </c>
    </row>
    <row r="58" spans="1:8" ht="15">
      <c r="A58" s="27">
        <v>54</v>
      </c>
      <c r="B58" s="13" t="s">
        <v>193</v>
      </c>
      <c r="C58" s="13" t="s">
        <v>194</v>
      </c>
      <c r="D58" t="str">
        <f>CONCATENATE(B58," ",C58)</f>
        <v>Václav Šuser</v>
      </c>
      <c r="E58" s="13" t="s">
        <v>195</v>
      </c>
      <c r="F58" s="14" t="s">
        <v>196</v>
      </c>
      <c r="G58" s="30" t="s">
        <v>315</v>
      </c>
      <c r="H58" s="15" t="s">
        <v>197</v>
      </c>
    </row>
    <row r="59" spans="1:8" ht="15">
      <c r="A59" s="27">
        <v>53</v>
      </c>
      <c r="B59" s="13" t="s">
        <v>17</v>
      </c>
      <c r="C59" s="13" t="s">
        <v>181</v>
      </c>
      <c r="D59" t="str">
        <f>CONCATENATE(B59," ",C59)</f>
        <v>Petr Šimáček</v>
      </c>
      <c r="E59" s="13" t="s">
        <v>182</v>
      </c>
      <c r="F59" s="14" t="s">
        <v>183</v>
      </c>
      <c r="G59" s="30" t="s">
        <v>315</v>
      </c>
      <c r="H59" s="15" t="s">
        <v>184</v>
      </c>
    </row>
    <row r="60" spans="1:8" ht="15">
      <c r="A60" s="27">
        <v>52</v>
      </c>
      <c r="B60" s="13" t="s">
        <v>102</v>
      </c>
      <c r="C60" s="13" t="s">
        <v>103</v>
      </c>
      <c r="D60" t="str">
        <f>CONCATENATE(B60," ",C60)</f>
        <v>Pavel  Karbulka</v>
      </c>
      <c r="E60" s="13" t="s">
        <v>104</v>
      </c>
      <c r="F60" s="14" t="s">
        <v>105</v>
      </c>
      <c r="G60" s="30" t="s">
        <v>315</v>
      </c>
      <c r="H60" s="15" t="s">
        <v>106</v>
      </c>
    </row>
    <row r="61" spans="1:8" ht="15">
      <c r="A61" s="27">
        <v>50</v>
      </c>
      <c r="B61" s="13" t="s">
        <v>22</v>
      </c>
      <c r="C61" s="13" t="s">
        <v>23</v>
      </c>
      <c r="D61" t="str">
        <f>CONCATENATE(B61," ",C61)</f>
        <v>Roman Frank</v>
      </c>
      <c r="E61" s="13" t="s">
        <v>24</v>
      </c>
      <c r="F61" s="16">
        <v>34235</v>
      </c>
      <c r="G61" s="30" t="s">
        <v>314</v>
      </c>
      <c r="H61" s="15" t="s">
        <v>25</v>
      </c>
    </row>
    <row r="62" spans="1:8" ht="15">
      <c r="A62" s="27">
        <v>46</v>
      </c>
      <c r="B62" s="13" t="s">
        <v>17</v>
      </c>
      <c r="C62" s="13" t="s">
        <v>23</v>
      </c>
      <c r="D62" t="str">
        <f>CONCATENATE(B62," ",C62)</f>
        <v>Petr Frank</v>
      </c>
      <c r="E62" s="13" t="s">
        <v>24</v>
      </c>
      <c r="F62" s="19">
        <v>32303</v>
      </c>
      <c r="G62" s="30" t="s">
        <v>315</v>
      </c>
      <c r="H62" s="15" t="s">
        <v>76</v>
      </c>
    </row>
    <row r="63" spans="1:8" ht="15">
      <c r="A63" s="27">
        <v>45</v>
      </c>
      <c r="B63" s="13" t="s">
        <v>39</v>
      </c>
      <c r="C63" s="13" t="s">
        <v>18</v>
      </c>
      <c r="D63" t="str">
        <f>CONCATENATE(B63," ",C63)</f>
        <v>Pavel Dvořák</v>
      </c>
      <c r="E63" s="13" t="s">
        <v>68</v>
      </c>
      <c r="F63" s="16">
        <v>27038</v>
      </c>
      <c r="G63" s="30" t="s">
        <v>315</v>
      </c>
      <c r="H63" s="15" t="s">
        <v>69</v>
      </c>
    </row>
    <row r="64" spans="1:8" ht="15">
      <c r="A64" s="27">
        <v>44</v>
      </c>
      <c r="B64" s="13" t="s">
        <v>39</v>
      </c>
      <c r="C64" s="13" t="s">
        <v>233</v>
      </c>
      <c r="D64" t="str">
        <f>CONCATENATE(B64," ",C64)</f>
        <v>Pavel Niederle</v>
      </c>
      <c r="E64" s="13" t="s">
        <v>234</v>
      </c>
      <c r="F64" s="19">
        <v>25075</v>
      </c>
      <c r="G64" s="30" t="s">
        <v>14</v>
      </c>
      <c r="H64" s="15" t="s">
        <v>235</v>
      </c>
    </row>
    <row r="65" spans="1:8" ht="15">
      <c r="A65" s="27">
        <v>43</v>
      </c>
      <c r="B65" s="13" t="s">
        <v>130</v>
      </c>
      <c r="C65" s="13" t="s">
        <v>131</v>
      </c>
      <c r="D65" t="str">
        <f>CONCATENATE(B65," ",C65)</f>
        <v>Vítězslav Mraček</v>
      </c>
      <c r="E65" s="13" t="s">
        <v>132</v>
      </c>
      <c r="F65" s="14" t="s">
        <v>133</v>
      </c>
      <c r="G65" s="30" t="s">
        <v>315</v>
      </c>
      <c r="H65" s="15" t="s">
        <v>134</v>
      </c>
    </row>
    <row r="66" spans="1:8" ht="15">
      <c r="A66" s="27">
        <v>40</v>
      </c>
      <c r="B66" s="13" t="s">
        <v>276</v>
      </c>
      <c r="C66" s="13" t="s">
        <v>277</v>
      </c>
      <c r="D66" t="str">
        <f>CONCATENATE(B66," ",C66)</f>
        <v>Martina Mračková</v>
      </c>
      <c r="E66" s="13" t="s">
        <v>132</v>
      </c>
      <c r="F66" s="13" t="s">
        <v>278</v>
      </c>
      <c r="G66" s="30" t="s">
        <v>13</v>
      </c>
      <c r="H66" s="15" t="s">
        <v>279</v>
      </c>
    </row>
    <row r="67" spans="1:8" ht="15">
      <c r="A67" s="27">
        <v>39</v>
      </c>
      <c r="B67" s="13" t="s">
        <v>91</v>
      </c>
      <c r="C67" s="13" t="s">
        <v>135</v>
      </c>
      <c r="D67" t="str">
        <f>CONCATENATE(B67," ",C67)</f>
        <v>Jiří Navrátil</v>
      </c>
      <c r="E67" s="13" t="s">
        <v>127</v>
      </c>
      <c r="F67" s="16">
        <v>28997</v>
      </c>
      <c r="G67" s="30" t="s">
        <v>315</v>
      </c>
      <c r="H67" s="18" t="s">
        <v>136</v>
      </c>
    </row>
    <row r="68" spans="1:8" ht="15">
      <c r="A68" s="27">
        <v>38</v>
      </c>
      <c r="B68" s="13" t="s">
        <v>276</v>
      </c>
      <c r="C68" s="13" t="s">
        <v>298</v>
      </c>
      <c r="D68" t="str">
        <f>CONCATENATE(B68," ",C68)</f>
        <v>Martina Prokešová</v>
      </c>
      <c r="E68" s="13" t="s">
        <v>127</v>
      </c>
      <c r="F68" s="17">
        <v>29132</v>
      </c>
      <c r="G68" s="30" t="s">
        <v>13</v>
      </c>
      <c r="H68" s="18" t="s">
        <v>299</v>
      </c>
    </row>
    <row r="69" spans="1:8" ht="15">
      <c r="A69" s="27">
        <v>37</v>
      </c>
      <c r="B69" s="13" t="s">
        <v>264</v>
      </c>
      <c r="C69" s="13" t="s">
        <v>296</v>
      </c>
      <c r="D69" t="str">
        <f>CONCATENATE(B69," ",C69)</f>
        <v>Lenka Šnoblová</v>
      </c>
      <c r="E69" s="13" t="s">
        <v>127</v>
      </c>
      <c r="F69" s="17">
        <v>29436</v>
      </c>
      <c r="G69" s="30" t="s">
        <v>13</v>
      </c>
      <c r="H69" s="18" t="s">
        <v>297</v>
      </c>
    </row>
    <row r="70" spans="1:8" ht="15">
      <c r="A70" s="27">
        <v>36</v>
      </c>
      <c r="B70" s="13" t="s">
        <v>77</v>
      </c>
      <c r="C70" s="13" t="s">
        <v>189</v>
      </c>
      <c r="D70" t="str">
        <f>CONCATENATE(B70," ",C70)</f>
        <v>Martin Šumera</v>
      </c>
      <c r="E70" s="13" t="s">
        <v>190</v>
      </c>
      <c r="F70" s="14" t="s">
        <v>191</v>
      </c>
      <c r="G70" s="30" t="s">
        <v>315</v>
      </c>
      <c r="H70" s="15" t="s">
        <v>192</v>
      </c>
    </row>
    <row r="71" spans="1:8" ht="15">
      <c r="A71" s="27">
        <v>35</v>
      </c>
      <c r="B71" s="13" t="s">
        <v>137</v>
      </c>
      <c r="C71" s="13" t="s">
        <v>138</v>
      </c>
      <c r="D71" t="str">
        <f>CONCATENATE(B71," ",C71)</f>
        <v>Radek Netušil</v>
      </c>
      <c r="E71" s="13" t="s">
        <v>139</v>
      </c>
      <c r="F71" s="19">
        <v>28536</v>
      </c>
      <c r="G71" s="30" t="s">
        <v>315</v>
      </c>
      <c r="H71" s="15" t="s">
        <v>140</v>
      </c>
    </row>
    <row r="72" spans="1:8" ht="15">
      <c r="A72" s="27">
        <v>32</v>
      </c>
      <c r="B72" s="13" t="s">
        <v>125</v>
      </c>
      <c r="C72" s="13" t="s">
        <v>126</v>
      </c>
      <c r="D72" t="str">
        <f>CONCATENATE(B72," ",C72)</f>
        <v>Ondřej  Martinovský</v>
      </c>
      <c r="E72" s="13" t="s">
        <v>127</v>
      </c>
      <c r="F72" s="14" t="s">
        <v>128</v>
      </c>
      <c r="G72" s="30" t="s">
        <v>315</v>
      </c>
      <c r="H72" s="15" t="s">
        <v>129</v>
      </c>
    </row>
    <row r="73" spans="1:8" ht="15">
      <c r="A73" s="27">
        <v>31</v>
      </c>
      <c r="B73" s="13" t="s">
        <v>112</v>
      </c>
      <c r="C73" s="13" t="s">
        <v>113</v>
      </c>
      <c r="D73" t="str">
        <f>CONCATENATE(B73," ",C73)</f>
        <v>Kamil  Kolenáč</v>
      </c>
      <c r="E73" s="13" t="s">
        <v>114</v>
      </c>
      <c r="F73" s="16">
        <v>25845</v>
      </c>
      <c r="G73" s="30" t="s">
        <v>315</v>
      </c>
      <c r="H73" s="15" t="s">
        <v>115</v>
      </c>
    </row>
    <row r="74" spans="1:8" ht="15">
      <c r="A74" s="27">
        <v>29</v>
      </c>
      <c r="B74" s="13" t="s">
        <v>17</v>
      </c>
      <c r="C74" s="13" t="s">
        <v>18</v>
      </c>
      <c r="D74" t="str">
        <f>CONCATENATE(B74," ",C74)</f>
        <v>Petr Dvořák</v>
      </c>
      <c r="E74" s="13" t="s">
        <v>19</v>
      </c>
      <c r="F74" s="14" t="s">
        <v>20</v>
      </c>
      <c r="G74" s="30" t="s">
        <v>314</v>
      </c>
      <c r="H74" s="15" t="s">
        <v>21</v>
      </c>
    </row>
    <row r="75" spans="1:8" ht="15">
      <c r="A75" s="27">
        <v>28</v>
      </c>
      <c r="B75" s="13" t="s">
        <v>116</v>
      </c>
      <c r="C75" s="13" t="s">
        <v>236</v>
      </c>
      <c r="D75" t="str">
        <f>CONCATENATE(B75," ",C75)</f>
        <v>Jaroslav Skrbek</v>
      </c>
      <c r="E75" s="13" t="s">
        <v>237</v>
      </c>
      <c r="F75" s="14" t="s">
        <v>238</v>
      </c>
      <c r="G75" s="30" t="s">
        <v>14</v>
      </c>
      <c r="H75" s="15" t="s">
        <v>115</v>
      </c>
    </row>
    <row r="76" spans="1:8" ht="15">
      <c r="A76" s="27">
        <v>27</v>
      </c>
      <c r="B76" s="13" t="s">
        <v>17</v>
      </c>
      <c r="C76" s="13" t="s">
        <v>216</v>
      </c>
      <c r="D76" t="str">
        <f>CONCATENATE(B76," ",C76)</f>
        <v>Petr Balík</v>
      </c>
      <c r="E76" s="13" t="s">
        <v>217</v>
      </c>
      <c r="F76" s="14" t="s">
        <v>218</v>
      </c>
      <c r="G76" s="30" t="s">
        <v>14</v>
      </c>
      <c r="H76" s="15" t="s">
        <v>219</v>
      </c>
    </row>
    <row r="77" spans="1:8" ht="15">
      <c r="A77" s="12">
        <v>26</v>
      </c>
      <c r="B77" t="s">
        <v>253</v>
      </c>
      <c r="C77" t="s">
        <v>254</v>
      </c>
      <c r="D77" t="str">
        <f>CONCATENATE(B77," ",C77)</f>
        <v>Tereza  Balíková</v>
      </c>
      <c r="E77" t="s">
        <v>217</v>
      </c>
      <c r="F77" s="13" t="s">
        <v>255</v>
      </c>
      <c r="G77" s="30" t="s">
        <v>317</v>
      </c>
      <c r="H77" s="15" t="s">
        <v>256</v>
      </c>
    </row>
    <row r="78" spans="1:8" ht="15">
      <c r="A78" s="27">
        <v>25</v>
      </c>
      <c r="B78" s="13" t="s">
        <v>77</v>
      </c>
      <c r="C78" s="13" t="s">
        <v>78</v>
      </c>
      <c r="D78" t="str">
        <f>CONCATENATE(B78," ",C78)</f>
        <v>Martin Hanzl</v>
      </c>
      <c r="E78" s="13" t="s">
        <v>79</v>
      </c>
      <c r="F78" s="14" t="s">
        <v>80</v>
      </c>
      <c r="G78" s="30" t="s">
        <v>315</v>
      </c>
      <c r="H78" s="15" t="s">
        <v>81</v>
      </c>
    </row>
    <row r="79" spans="1:8" ht="15">
      <c r="A79" s="27">
        <v>19</v>
      </c>
      <c r="B79" s="13" t="s">
        <v>294</v>
      </c>
      <c r="C79" s="13" t="s">
        <v>198</v>
      </c>
      <c r="D79" t="str">
        <f>CONCATENATE(B79," ",C79)</f>
        <v>Iva Taške</v>
      </c>
      <c r="E79" s="13" t="s">
        <v>295</v>
      </c>
      <c r="F79" s="16">
        <v>27835</v>
      </c>
      <c r="G79" s="30" t="s">
        <v>13</v>
      </c>
      <c r="H79" s="15" t="s">
        <v>201</v>
      </c>
    </row>
    <row r="80" spans="1:8" ht="15">
      <c r="A80" s="27">
        <v>18</v>
      </c>
      <c r="B80" s="13" t="s">
        <v>137</v>
      </c>
      <c r="C80" s="13" t="s">
        <v>198</v>
      </c>
      <c r="D80" t="str">
        <f>CONCATENATE(B80," ",C80)</f>
        <v>Radek Taške</v>
      </c>
      <c r="E80" s="13" t="s">
        <v>199</v>
      </c>
      <c r="F80" s="14" t="s">
        <v>200</v>
      </c>
      <c r="G80" s="30" t="s">
        <v>315</v>
      </c>
      <c r="H80" s="15" t="s">
        <v>201</v>
      </c>
    </row>
    <row r="81" spans="1:8" ht="15">
      <c r="A81" s="27">
        <v>17</v>
      </c>
      <c r="B81" s="13" t="s">
        <v>289</v>
      </c>
      <c r="C81" s="13" t="s">
        <v>290</v>
      </c>
      <c r="D81" t="str">
        <f>CONCATENATE(B81," ",C81)</f>
        <v>Pavlina Synková</v>
      </c>
      <c r="E81" s="13" t="s">
        <v>291</v>
      </c>
      <c r="F81" s="14" t="s">
        <v>292</v>
      </c>
      <c r="G81" s="30" t="s">
        <v>13</v>
      </c>
      <c r="H81" s="15" t="s">
        <v>293</v>
      </c>
    </row>
    <row r="82" spans="1:8" ht="15">
      <c r="A82" s="27">
        <v>16</v>
      </c>
      <c r="B82" s="13" t="s">
        <v>280</v>
      </c>
      <c r="C82" s="13" t="s">
        <v>281</v>
      </c>
      <c r="D82" t="str">
        <f>CONCATENATE(B82," ",C82)</f>
        <v>Daniela Popelková</v>
      </c>
      <c r="E82" s="13" t="s">
        <v>282</v>
      </c>
      <c r="F82" s="13" t="s">
        <v>283</v>
      </c>
      <c r="G82" s="30" t="s">
        <v>13</v>
      </c>
      <c r="H82" s="15" t="s">
        <v>284</v>
      </c>
    </row>
    <row r="83" spans="1:8" ht="15">
      <c r="A83" s="12">
        <v>15</v>
      </c>
      <c r="B83" t="s">
        <v>261</v>
      </c>
      <c r="C83" t="s">
        <v>258</v>
      </c>
      <c r="D83" t="str">
        <f>CONCATENATE(B83," ",C83)</f>
        <v>Jana Čokrtová</v>
      </c>
      <c r="E83" t="s">
        <v>259</v>
      </c>
      <c r="F83" s="17">
        <v>33927</v>
      </c>
      <c r="G83" s="30" t="s">
        <v>318</v>
      </c>
      <c r="H83" s="13"/>
    </row>
    <row r="84" spans="1:8" ht="15">
      <c r="A84" s="12">
        <v>14</v>
      </c>
      <c r="B84" t="s">
        <v>257</v>
      </c>
      <c r="C84" t="s">
        <v>258</v>
      </c>
      <c r="D84" t="str">
        <f>CONCATENATE(B84," ",C84)</f>
        <v>Kateřina Čokrtová</v>
      </c>
      <c r="E84" t="s">
        <v>259</v>
      </c>
      <c r="F84" s="17">
        <v>34451</v>
      </c>
      <c r="G84" s="30" t="s">
        <v>317</v>
      </c>
      <c r="H84" s="18" t="s">
        <v>260</v>
      </c>
    </row>
    <row r="85" spans="1:8" ht="15">
      <c r="A85" s="27">
        <v>13</v>
      </c>
      <c r="B85" s="13" t="s">
        <v>91</v>
      </c>
      <c r="C85" s="13" t="s">
        <v>88</v>
      </c>
      <c r="D85" t="str">
        <f>CONCATENATE(B85," ",C85)</f>
        <v>Jiří Janda</v>
      </c>
      <c r="E85" s="13" t="s">
        <v>92</v>
      </c>
      <c r="F85" s="14" t="s">
        <v>93</v>
      </c>
      <c r="G85" s="30" t="s">
        <v>315</v>
      </c>
      <c r="H85" s="15" t="s">
        <v>94</v>
      </c>
    </row>
    <row r="86" spans="1:8" ht="15">
      <c r="A86" s="27">
        <v>11</v>
      </c>
      <c r="B86" s="13" t="s">
        <v>22</v>
      </c>
      <c r="C86" s="13" t="s">
        <v>175</v>
      </c>
      <c r="D86" t="str">
        <f>CONCATENATE(B86," ",C86)</f>
        <v>Roman Spudil</v>
      </c>
      <c r="E86" s="13" t="s">
        <v>176</v>
      </c>
      <c r="F86" s="16">
        <v>25716</v>
      </c>
      <c r="G86" s="30" t="s">
        <v>315</v>
      </c>
      <c r="H86" s="18" t="s">
        <v>177</v>
      </c>
    </row>
    <row r="87" spans="1:8" ht="15">
      <c r="A87" s="27">
        <v>10</v>
      </c>
      <c r="B87" s="13" t="s">
        <v>239</v>
      </c>
      <c r="C87" s="13" t="s">
        <v>240</v>
      </c>
      <c r="D87" t="str">
        <f>CONCATENATE(B87," ",C87)</f>
        <v>Zdeněk Šimůnek</v>
      </c>
      <c r="E87" s="13" t="s">
        <v>241</v>
      </c>
      <c r="F87" s="16">
        <v>22773</v>
      </c>
      <c r="G87" s="30" t="s">
        <v>14</v>
      </c>
      <c r="H87" s="18" t="s">
        <v>242</v>
      </c>
    </row>
    <row r="88" spans="1:8" ht="15">
      <c r="A88" s="27">
        <v>6</v>
      </c>
      <c r="B88" s="13" t="s">
        <v>220</v>
      </c>
      <c r="C88" s="13" t="s">
        <v>221</v>
      </c>
      <c r="D88" t="str">
        <f>CONCATENATE(B88," ",C88)</f>
        <v>Zbyněk Doležal</v>
      </c>
      <c r="E88" s="13" t="s">
        <v>222</v>
      </c>
      <c r="F88" s="16">
        <v>24685</v>
      </c>
      <c r="G88" s="30" t="s">
        <v>14</v>
      </c>
      <c r="H88" s="18" t="s">
        <v>223</v>
      </c>
    </row>
    <row r="89" spans="1:8" ht="15">
      <c r="A89" s="27">
        <v>5</v>
      </c>
      <c r="B89" s="13" t="s">
        <v>150</v>
      </c>
      <c r="C89" s="13" t="s">
        <v>151</v>
      </c>
      <c r="D89" t="str">
        <f>CONCATENATE(B89," ",C89)</f>
        <v>Ferdinand  Polák</v>
      </c>
      <c r="E89" s="13" t="s">
        <v>152</v>
      </c>
      <c r="F89" s="21" t="s">
        <v>153</v>
      </c>
      <c r="G89" s="30" t="s">
        <v>315</v>
      </c>
      <c r="H89" s="15" t="s">
        <v>154</v>
      </c>
    </row>
    <row r="90" spans="1:8" ht="15">
      <c r="A90" s="27">
        <v>3</v>
      </c>
      <c r="B90" s="13" t="s">
        <v>98</v>
      </c>
      <c r="C90" s="13" t="s">
        <v>207</v>
      </c>
      <c r="D90" t="str">
        <f>CONCATENATE(B90," ",C90)</f>
        <v>Jan Václavík</v>
      </c>
      <c r="E90" s="13" t="s">
        <v>208</v>
      </c>
      <c r="F90" s="16">
        <v>31821</v>
      </c>
      <c r="G90" s="30" t="s">
        <v>315</v>
      </c>
      <c r="H90" s="18" t="s">
        <v>209</v>
      </c>
    </row>
    <row r="91" spans="1:8" ht="15">
      <c r="A91" s="27">
        <v>2</v>
      </c>
      <c r="B91" s="13" t="s">
        <v>35</v>
      </c>
      <c r="C91" s="13" t="s">
        <v>36</v>
      </c>
      <c r="D91" t="str">
        <f>CONCATENATE(B91," ",C91)</f>
        <v>šimon Rožníček</v>
      </c>
      <c r="E91" s="13" t="s">
        <v>37</v>
      </c>
      <c r="F91" s="17">
        <v>35242</v>
      </c>
      <c r="G91" s="30" t="s">
        <v>12</v>
      </c>
      <c r="H91" s="18" t="s">
        <v>38</v>
      </c>
    </row>
    <row r="92" spans="1:8" ht="15">
      <c r="A92" s="27">
        <v>1</v>
      </c>
      <c r="B92" s="13" t="s">
        <v>116</v>
      </c>
      <c r="C92" s="13" t="s">
        <v>155</v>
      </c>
      <c r="D92" t="str">
        <f>CONCATENATE(B92," ",C92)</f>
        <v>Jaroslav Pros</v>
      </c>
      <c r="E92" s="13" t="s">
        <v>156</v>
      </c>
      <c r="F92" s="14" t="s">
        <v>157</v>
      </c>
      <c r="G92" s="30" t="s">
        <v>315</v>
      </c>
      <c r="H92" s="15" t="s">
        <v>158</v>
      </c>
    </row>
  </sheetData>
  <sheetProtection/>
  <autoFilter ref="A1:H1"/>
  <hyperlinks>
    <hyperlink ref="H4" r:id="rId1" display="mailto:hyperactive@atlas.cz"/>
    <hyperlink ref="H61" r:id="rId2" display="mailto:R.Frank@seznam.cz"/>
    <hyperlink ref="H74" r:id="rId3" display="mailto:petrdvorpe@seznam.cz"/>
    <hyperlink ref="H40" r:id="rId4" display="mailto:krause13@gmail.com"/>
    <hyperlink ref="H91" r:id="rId5" display="sima.roz@seznam.cz"/>
    <hyperlink ref="H44" r:id="rId6" display="siegl.p@seznam.cz"/>
    <hyperlink ref="H23" r:id="rId7" display="mailto:david@dejf.net"/>
    <hyperlink ref="H24" r:id="rId8" display="mailto:jan.klecka@metrostav.cz"/>
    <hyperlink ref="H29" r:id="rId9" display="mailto:brabac@gmail.com"/>
    <hyperlink ref="H65" r:id="rId10" display="mailto:v.mracek@volny.cz"/>
    <hyperlink ref="H8" r:id="rId11" display="mailto:rudolf.kaspar@gmail.com"/>
    <hyperlink ref="H62" r:id="rId12" display="mailto:frank2@seznam.cz"/>
    <hyperlink ref="H10" r:id="rId13" display="mailto:j@braza.cz"/>
    <hyperlink ref="H41" r:id="rId14" display="mailto:deiwit@atlas.cz"/>
    <hyperlink ref="H5" r:id="rId15" display="mailto:teplyo@centrum.cz"/>
    <hyperlink ref="H71" r:id="rId16" display="mailto:rnetusil@centrum.cz"/>
    <hyperlink ref="H36" r:id="rId17" display="mailto:blatouch@volny.cz"/>
    <hyperlink ref="H89" r:id="rId18" display="mailto:ferdinand.polak@procare.cz"/>
    <hyperlink ref="H35" r:id="rId19" display="mailto:JakubHolovsky@seznam.cz"/>
    <hyperlink ref="H34" r:id="rId20" display="mailto:jan.verner@gmail.com"/>
    <hyperlink ref="H28" r:id="rId21" display="mailto:radim.skala@seznam.cz"/>
    <hyperlink ref="H70" r:id="rId22" display="mailto:sumera@volny.cz"/>
    <hyperlink ref="H63" r:id="rId23" display="mailto:dvorak.p@t-email.cz"/>
    <hyperlink ref="H85" r:id="rId24" display="mailto:janda.jiri@centrum.cz"/>
    <hyperlink ref="H72" r:id="rId25" display="mailto:bimbi666@seznam.cz"/>
    <hyperlink ref="H27" r:id="rId26" display="mailto:bekkingcz@gmail.com"/>
    <hyperlink ref="H26" r:id="rId27" display="mailto:shimerec@seznam.cz"/>
    <hyperlink ref="H42" r:id="rId28" display="mailto:martin@martinsmrt.com"/>
    <hyperlink ref="H54" r:id="rId29" display="mailto:vborka@aco.cz"/>
    <hyperlink ref="H73" r:id="rId30" display="mailto:JaroslavSkrbek@seznam.cz"/>
    <hyperlink ref="H59" r:id="rId31" display="mailto:simip@seznam.cz"/>
    <hyperlink ref="H60" r:id="rId32" display="mailto:pavel@muddysport.net"/>
    <hyperlink ref="H58" r:id="rId33" display="mailto:avasek@centrum.cz"/>
    <hyperlink ref="H92" r:id="rId34" display="mailto:japros@gmail.com"/>
    <hyperlink ref="H80" r:id="rId35" display="mailto:iva.taske@seznam.cz"/>
    <hyperlink ref="H78" r:id="rId36" display="mailto:hanzlmartin@seznam.cz"/>
    <hyperlink ref="H90" r:id="rId37" display="vaclavik.jak@gmail.com"/>
    <hyperlink ref="H86" r:id="rId38" display="info@spkolo.cz"/>
    <hyperlink ref="H67" r:id="rId39" display="jiri.navratil@email.cz"/>
    <hyperlink ref="H52" r:id="rId40" display="jan.kabat@seznam.cz"/>
    <hyperlink ref="H49" r:id="rId41" display="matej.valtr@volny.cz"/>
    <hyperlink ref="H30" r:id="rId42" display="ppruner@seznam.cz"/>
    <hyperlink ref="H25" r:id="rId43" display="p.fojtu@rcmt.cvut.cz"/>
    <hyperlink ref="H22" r:id="rId44" display="tiefenbach.jan@volny.cz"/>
    <hyperlink ref="H21" r:id="rId45" display="ondrej.janecek@seznam.cz"/>
    <hyperlink ref="H18" r:id="rId46" display="martin.malecek@email.cz"/>
    <hyperlink ref="H16" r:id="rId47" display="gyngy@seznam.cz"/>
    <hyperlink ref="H13" r:id="rId48" display="wilco@seznam.cz"/>
    <hyperlink ref="H11" r:id="rId49" display="m.hrdlic@spi-net.org"/>
    <hyperlink ref="H57" r:id="rId50" display="mailto:karel.holecek@email.cz"/>
    <hyperlink ref="H50" r:id="rId51" display="mailto:gabrys@centrum.cz"/>
    <hyperlink ref="H64" r:id="rId52" display="mailto:niederle.pavel@quick.cz"/>
    <hyperlink ref="H56" r:id="rId53" display="mailto:martin.strejn@seznam.cz"/>
    <hyperlink ref="H39" r:id="rId54" display="mailto:jan.krause@volny.cz"/>
    <hyperlink ref="H75" r:id="rId55" display="mailto:JaroslavSkrbek@seznam.cz"/>
    <hyperlink ref="H76" r:id="rId56" display="mailto:Petrbalik@seznam.cz"/>
    <hyperlink ref="H87" r:id="rId57" display="simazd@seznam.cz"/>
    <hyperlink ref="H88" r:id="rId58" display="zbdolezal@fagor-elektro.cz"/>
    <hyperlink ref="H43" r:id="rId59" display="siegl1@seznam.cz"/>
    <hyperlink ref="H20" r:id="rId60" display="jakub.cermak@seznam.cz"/>
    <hyperlink ref="H77" r:id="rId61" display="mailto:PetrBalik@seznam.cz"/>
    <hyperlink ref="H84" r:id="rId62" display="cokrtka@seznam.cz"/>
    <hyperlink ref="H66" r:id="rId63" display="mailto:mrackovi1@seznam.cz"/>
    <hyperlink ref="H82" r:id="rId64" display="mailto:DanielaPopelkova@seznam.cz"/>
    <hyperlink ref="H33" r:id="rId65" display="mailto:pouchoval@seznam.cz"/>
    <hyperlink ref="H9" r:id="rId66" display="mailto:ian@kasparci.info"/>
    <hyperlink ref="H79" r:id="rId67" display="mailto:iva.taske@seznam.cz"/>
    <hyperlink ref="H46" r:id="rId68" display="mailto:kkulikova@seznam.cz"/>
    <hyperlink ref="H51" r:id="rId69" display="mailto:gabrys@seznam.cz"/>
    <hyperlink ref="H37" r:id="rId70" display="mailto:blatouch@volny.cz"/>
    <hyperlink ref="H81" r:id="rId71" display="mailto:pavlina.synkova@yahoo.com"/>
    <hyperlink ref="H68" r:id="rId72" display="martina.p@centrum.cz"/>
    <hyperlink ref="H69" r:id="rId73" display="osnoblle@seznam.cz"/>
    <hyperlink ref="H31" r:id="rId74" display="m-england@seznam.cz"/>
  </hyperlinks>
  <printOptions/>
  <pageMargins left="0.7" right="0.7" top="0.787401575" bottom="0.787401575" header="0.3" footer="0.3"/>
  <pageSetup orientation="portrait" paperSize="9"/>
  <legacyDrawing r:id="rId76"/>
</worksheet>
</file>

<file path=xl/worksheets/sheet3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26">
      <selection activeCell="C29" sqref="C29:F35"/>
    </sheetView>
  </sheetViews>
  <sheetFormatPr defaultColWidth="9.140625" defaultRowHeight="15"/>
  <cols>
    <col min="4" max="4" width="11.7109375" style="0" bestFit="1" customWidth="1"/>
    <col min="5" max="5" width="10.8515625" style="0" bestFit="1" customWidth="1"/>
  </cols>
  <sheetData>
    <row r="4" ht="15">
      <c r="C4">
        <v>1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Brouček</dc:creator>
  <cp:keywords/>
  <dc:description/>
  <cp:lastModifiedBy>honza</cp:lastModifiedBy>
  <cp:lastPrinted>2009-05-24T12:01:38Z</cp:lastPrinted>
  <dcterms:created xsi:type="dcterms:W3CDTF">2009-05-12T20:38:36Z</dcterms:created>
  <dcterms:modified xsi:type="dcterms:W3CDTF">2009-05-25T08:25:09Z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